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6750" tabRatio="223" activeTab="0"/>
  </bookViews>
  <sheets>
    <sheet name="Table" sheetId="1" r:id="rId1"/>
    <sheet name="Calculate" sheetId="2" r:id="rId2"/>
  </sheets>
  <definedNames>
    <definedName name="Arri_HMI">'Table'!$A$58</definedName>
    <definedName name="Arrisun">'Table'!$A$80</definedName>
    <definedName name="Parcans">'Table'!$A$39</definedName>
    <definedName name="_xlnm.Print_Titles" localSheetId="0">'Table'!$8:$9</definedName>
    <definedName name="Varilites">'Table'!#REF!</definedName>
  </definedNames>
  <calcPr fullCalcOnLoad="1"/>
</workbook>
</file>

<file path=xl/sharedStrings.xml><?xml version="1.0" encoding="utf-8"?>
<sst xmlns="http://schemas.openxmlformats.org/spreadsheetml/2006/main" count="1465" uniqueCount="451">
  <si>
    <t>LAMP DATA</t>
  </si>
  <si>
    <t>Derived from manufacturer's data   (Distance in metres)</t>
  </si>
  <si>
    <t xml:space="preserve"> (Weight in Kilos, size in mm)</t>
  </si>
  <si>
    <t>LAMP</t>
  </si>
  <si>
    <t>MAKE</t>
  </si>
  <si>
    <t>POWER</t>
  </si>
  <si>
    <t>Spread</t>
  </si>
  <si>
    <t>(by)</t>
  </si>
  <si>
    <t>Throw</t>
  </si>
  <si>
    <t>Lux</t>
  </si>
  <si>
    <t>Pk Candela</t>
  </si>
  <si>
    <t>SL 50° profile</t>
  </si>
  <si>
    <t>Strand</t>
  </si>
  <si>
    <t>600w</t>
  </si>
  <si>
    <t>Example 1</t>
  </si>
  <si>
    <t>50 Lux(Throw/Spread)</t>
  </si>
  <si>
    <t>Example 2</t>
  </si>
  <si>
    <t>400 Lux</t>
  </si>
  <si>
    <t>Example 3</t>
  </si>
  <si>
    <t>1200 Lux</t>
  </si>
  <si>
    <t>Lantern</t>
  </si>
  <si>
    <t>Make</t>
  </si>
  <si>
    <t>Power</t>
  </si>
  <si>
    <t>Peak Cdl</t>
  </si>
  <si>
    <t>50 Lux</t>
  </si>
  <si>
    <t>Wt</t>
  </si>
  <si>
    <t>L</t>
  </si>
  <si>
    <t>W</t>
  </si>
  <si>
    <t>H</t>
  </si>
  <si>
    <t>Notes</t>
  </si>
  <si>
    <t>10K Fres (flood)</t>
  </si>
  <si>
    <t>10K</t>
  </si>
  <si>
    <t>10K Fres (spot)</t>
  </si>
  <si>
    <t>Bambino 10k (flood)</t>
  </si>
  <si>
    <t>5k</t>
  </si>
  <si>
    <t>Wt 32kg if pole Op</t>
  </si>
  <si>
    <t>Bambino 10k (spot)</t>
  </si>
  <si>
    <t>Studio 5k (flood)</t>
  </si>
  <si>
    <t>Wt 20kg if Pole Op</t>
  </si>
  <si>
    <t>Studio 5k (spot)</t>
  </si>
  <si>
    <t>Bambino 5k (flood)</t>
  </si>
  <si>
    <t>Bambino 5k (spot)</t>
  </si>
  <si>
    <t>Studio 2k (flood)</t>
  </si>
  <si>
    <t>2k</t>
  </si>
  <si>
    <t>Wt 15kg if Pole Op</t>
  </si>
  <si>
    <t>Studio 2k (spot)</t>
  </si>
  <si>
    <t>Bambino 2k (flood)</t>
  </si>
  <si>
    <t>Bambino 2k (spot)</t>
  </si>
  <si>
    <t>Studio 1k (flood)</t>
  </si>
  <si>
    <t>1k</t>
  </si>
  <si>
    <t>Wt 11kg if Pole Op</t>
  </si>
  <si>
    <t>Studio 1k (spot)</t>
  </si>
  <si>
    <t>Bambino 1k (flood)</t>
  </si>
  <si>
    <t>Bambino 1k (spot)</t>
  </si>
  <si>
    <t>Bambino 650 (flood)</t>
  </si>
  <si>
    <t>650w</t>
  </si>
  <si>
    <t>Bambino 650 (spot)</t>
  </si>
  <si>
    <t>Bambino 500 (flood)</t>
  </si>
  <si>
    <t>500w</t>
  </si>
  <si>
    <t>Bambino 500 (spot)</t>
  </si>
  <si>
    <t>Blonde (flood)</t>
  </si>
  <si>
    <t>2K</t>
  </si>
  <si>
    <t>Blonde (spot)</t>
  </si>
  <si>
    <t>Cadenza 12/22(n)</t>
  </si>
  <si>
    <t>Cadenza 12/22(w)</t>
  </si>
  <si>
    <t>Cadenza 19/32(n)</t>
  </si>
  <si>
    <t>Cadenza 19/32(w)</t>
  </si>
  <si>
    <t>Cadenza 9/15 (n)</t>
  </si>
  <si>
    <t>Cadenza 9/15 (w)</t>
  </si>
  <si>
    <t>CP60</t>
  </si>
  <si>
    <t>Parcan</t>
  </si>
  <si>
    <t>1K</t>
  </si>
  <si>
    <t>x</t>
  </si>
  <si>
    <t>CP61</t>
  </si>
  <si>
    <t>CP62</t>
  </si>
  <si>
    <t>CP63</t>
  </si>
  <si>
    <t>CP95</t>
  </si>
  <si>
    <t>Mizar (flood)</t>
  </si>
  <si>
    <t>500W</t>
  </si>
  <si>
    <t>Mizar (spot)</t>
  </si>
  <si>
    <t>Pulsar (flood)</t>
  </si>
  <si>
    <t>650W</t>
  </si>
  <si>
    <t>Pulsar (spot)</t>
  </si>
  <si>
    <t>Red Head (flood)</t>
  </si>
  <si>
    <t>800W</t>
  </si>
  <si>
    <t>Red Head (spot)</t>
  </si>
  <si>
    <t>Solo (CID) wide</t>
  </si>
  <si>
    <t>Solo (CID) narr.</t>
  </si>
  <si>
    <t xml:space="preserve">Cantata 11/26(n) </t>
  </si>
  <si>
    <t xml:space="preserve">Cantata 11/26(w) </t>
  </si>
  <si>
    <t xml:space="preserve">Cantata 18/32(n) </t>
  </si>
  <si>
    <t xml:space="preserve">Cantata 18/32(w) </t>
  </si>
  <si>
    <t xml:space="preserve">Cantata 26/44(n) </t>
  </si>
  <si>
    <t xml:space="preserve">Cantata 26/44(w) </t>
  </si>
  <si>
    <t>12K HMI (flood)</t>
  </si>
  <si>
    <t>Arri</t>
  </si>
  <si>
    <t>12K</t>
  </si>
  <si>
    <t>12K HMI (spot)</t>
  </si>
  <si>
    <t>6K HMI (flood)</t>
  </si>
  <si>
    <t>6K</t>
  </si>
  <si>
    <t>6K HMI (spot)</t>
  </si>
  <si>
    <t>4K HMI (flood)</t>
  </si>
  <si>
    <t>4K</t>
  </si>
  <si>
    <t>4K HMI (spot)</t>
  </si>
  <si>
    <t>2.5K HMI (flood)</t>
  </si>
  <si>
    <t>2.5K</t>
  </si>
  <si>
    <t>2.5K HMI (spot)</t>
  </si>
  <si>
    <t>1.2K HMI (flood)</t>
  </si>
  <si>
    <t>1.2K</t>
  </si>
  <si>
    <t>1.2K HMI (spot)</t>
  </si>
  <si>
    <t>575 HMI (flood)</t>
  </si>
  <si>
    <t>575w</t>
  </si>
  <si>
    <t>575 HMI (spot)</t>
  </si>
  <si>
    <t>Arri Junior(flood)</t>
  </si>
  <si>
    <t>300w</t>
  </si>
  <si>
    <t>Arri Junior(spot)</t>
  </si>
  <si>
    <t>5K</t>
  </si>
  <si>
    <t>Arrisun 60(sup.sp)</t>
  </si>
  <si>
    <t>Arrisun 60(spot)</t>
  </si>
  <si>
    <t>Arrisun 60(narr.fl)</t>
  </si>
  <si>
    <t>Arrisun 60(wide fl)</t>
  </si>
  <si>
    <t>Arrisun 60(sup.wd)</t>
  </si>
  <si>
    <t>Arrisun 60(frost fr.)</t>
  </si>
  <si>
    <t>Arrisun 40(sup.sp)</t>
  </si>
  <si>
    <t>Arrisun 40(spot)</t>
  </si>
  <si>
    <t>Arrisun 40(narr.fld)</t>
  </si>
  <si>
    <t>Arrisun 40(wide fl)</t>
  </si>
  <si>
    <t>Arrisun 40(sup.wd)</t>
  </si>
  <si>
    <t>Arrisun 40(frost fr)</t>
  </si>
  <si>
    <t>Arrisun 25(sup.sp)</t>
  </si>
  <si>
    <t>Arrisun 25(spot)</t>
  </si>
  <si>
    <t>Arrisun 25(narr.fl)</t>
  </si>
  <si>
    <t>Arrisun 25(wide fl)</t>
  </si>
  <si>
    <t>Arrisun 25(sup.wd)</t>
  </si>
  <si>
    <t>Arrisun 25(frost fr)</t>
  </si>
  <si>
    <t>Arrisun 12(sup.sp)</t>
  </si>
  <si>
    <t>Arrisun 12(spot)</t>
  </si>
  <si>
    <t>Arrisun 12(narr. fld)</t>
  </si>
  <si>
    <t>Arrisun 12( flood)</t>
  </si>
  <si>
    <t>Arrisun 12(sup fld)</t>
  </si>
  <si>
    <t>Arrisun 12(frost fld)</t>
  </si>
  <si>
    <t>Leko 15 (New)</t>
  </si>
  <si>
    <t>Leko 20 (New)</t>
  </si>
  <si>
    <t>Leko 30 (New)</t>
  </si>
  <si>
    <t>Leko 40 (New)</t>
  </si>
  <si>
    <t>Leko 50 (New)</t>
  </si>
  <si>
    <t>Enizoom 12/27(N)</t>
  </si>
  <si>
    <t>Nieth.</t>
  </si>
  <si>
    <t>**</t>
  </si>
  <si>
    <t>Weight not quoted, but it is heavy</t>
  </si>
  <si>
    <t>Enizoom 12/27(W)</t>
  </si>
  <si>
    <t>Enizoom 15/38(W)</t>
  </si>
  <si>
    <t>Enizoom 15/38(N)</t>
  </si>
  <si>
    <t>Enizoom 11/27(W)</t>
  </si>
  <si>
    <t>Enizoom 11/27(N)</t>
  </si>
  <si>
    <t>Enizoom 15/40(W)</t>
  </si>
  <si>
    <t>Enizoom 15/40(N)</t>
  </si>
  <si>
    <t>Sil Turbo28/58(w)</t>
  </si>
  <si>
    <t>CCT</t>
  </si>
  <si>
    <t>Data for flat beam &amp; cut-off angle</t>
  </si>
  <si>
    <t>Sil Turbo28/58(n)</t>
  </si>
  <si>
    <t>Sil Turbo11/26(w)</t>
  </si>
  <si>
    <t>Sil Turbo11/26(n)</t>
  </si>
  <si>
    <t>Sil Turbo15/32(w)</t>
  </si>
  <si>
    <t>Sil Turbo15/32(n)</t>
  </si>
  <si>
    <t>VL2c</t>
  </si>
  <si>
    <t>24° lens</t>
  </si>
  <si>
    <t>VL4 (wide beam)</t>
  </si>
  <si>
    <t>VL4 (narrow beam)</t>
  </si>
  <si>
    <t>VL5 Arc (spot)</t>
  </si>
  <si>
    <t>575 msr</t>
  </si>
  <si>
    <t>Beam angle figures</t>
  </si>
  <si>
    <t>VL5 Arc (flood)</t>
  </si>
  <si>
    <t>Hang at 460mm centres</t>
  </si>
  <si>
    <t>VL5 (stipple)</t>
  </si>
  <si>
    <t>1K(tung.)</t>
  </si>
  <si>
    <t>VL5 figures without diffuser</t>
  </si>
  <si>
    <t>VL5 (clear)</t>
  </si>
  <si>
    <t>VL5 (8 row)</t>
  </si>
  <si>
    <t>VL5 (10 row)</t>
  </si>
  <si>
    <t>VL5 (12 row)</t>
  </si>
  <si>
    <t>VL7 (wide)</t>
  </si>
  <si>
    <t>600 HTI</t>
  </si>
  <si>
    <t>Zoom lens 5° - 40° - beam angle is</t>
  </si>
  <si>
    <t>VL7 (narr)</t>
  </si>
  <si>
    <t>quoted as 18° - 4° (these used here)</t>
  </si>
  <si>
    <t>Roboscan Pro 1220</t>
  </si>
  <si>
    <t>Martin</t>
  </si>
  <si>
    <t>Wt with sep ballast 46 kilo</t>
  </si>
  <si>
    <t>Source 4 (5°)</t>
  </si>
  <si>
    <t>ETC</t>
  </si>
  <si>
    <t>Source 4 (10°)</t>
  </si>
  <si>
    <t>Source 4 (19°)</t>
  </si>
  <si>
    <t>Source 4 (26°)</t>
  </si>
  <si>
    <t>Source 4 (36°)</t>
  </si>
  <si>
    <t>Source 4 (50°)</t>
  </si>
  <si>
    <t>Source 4 15-30° (n)</t>
  </si>
  <si>
    <t>At 15°</t>
  </si>
  <si>
    <t>Source 4 15-30° (w)</t>
  </si>
  <si>
    <t>At 30°</t>
  </si>
  <si>
    <t>Source 4 25-50° (n)</t>
  </si>
  <si>
    <t>At 25°</t>
  </si>
  <si>
    <t>Source 4 (25-50°) (w)</t>
  </si>
  <si>
    <t>At 50°</t>
  </si>
  <si>
    <t>Source4par clear</t>
  </si>
  <si>
    <t>Spread is for beam (50%)</t>
  </si>
  <si>
    <t>Source4par vnsp</t>
  </si>
  <si>
    <t>Source4par nsp</t>
  </si>
  <si>
    <t>Source4par mfl</t>
  </si>
  <si>
    <t>Source4par wfl</t>
  </si>
  <si>
    <t>Freedom 20°</t>
  </si>
  <si>
    <t>Beam angle (50%), peaked</t>
  </si>
  <si>
    <t>Freedom 30°</t>
  </si>
  <si>
    <t>Freedom 40°</t>
  </si>
  <si>
    <t>Freedom 50°</t>
  </si>
  <si>
    <t>Freedom 15-32(n)</t>
  </si>
  <si>
    <t>Freedom 15-32(w)</t>
  </si>
  <si>
    <t>Freedom 28-58(n)</t>
  </si>
  <si>
    <t>Freedom 28-58(w)</t>
  </si>
  <si>
    <t>Freedom 7-17(n)</t>
  </si>
  <si>
    <t>Freedom 7-17(w)</t>
  </si>
  <si>
    <t>Freedom fres (n)</t>
  </si>
  <si>
    <t>Beam angle (50%)</t>
  </si>
  <si>
    <t>Freedom fres (w)</t>
  </si>
  <si>
    <t>Freedom pc (n)</t>
  </si>
  <si>
    <t>Freedom pc (w)</t>
  </si>
  <si>
    <t>Plasma lt (pipe)</t>
  </si>
  <si>
    <t>Celsius</t>
  </si>
  <si>
    <t>1.3k</t>
  </si>
  <si>
    <t>Up to 15m pipe</t>
  </si>
  <si>
    <t>Plasma lt (flood)</t>
  </si>
  <si>
    <t>Same fitting without pipe: open faced</t>
  </si>
  <si>
    <t>Studio Spot</t>
  </si>
  <si>
    <t>High End</t>
  </si>
  <si>
    <t>13° 18° or 30° lens available. 3.0A</t>
  </si>
  <si>
    <t>Studio Color</t>
  </si>
  <si>
    <t>8° - 22° beam angle. 3.0A</t>
  </si>
  <si>
    <t>Pacific 20° msr</t>
  </si>
  <si>
    <t>Selecon</t>
  </si>
  <si>
    <t>Pacific 20° 1k</t>
  </si>
  <si>
    <t>Pacific 20° 600</t>
  </si>
  <si>
    <t>Pacific 30° msr</t>
  </si>
  <si>
    <t>Pacific 30° 1k</t>
  </si>
  <si>
    <t>Pacific 30° 600</t>
  </si>
  <si>
    <t>Pacific 40° msr</t>
  </si>
  <si>
    <t>Pacific 40° 1k</t>
  </si>
  <si>
    <t>Pacific 40° 600</t>
  </si>
  <si>
    <t>Pacific 50° msr</t>
  </si>
  <si>
    <t>Pacific 50° 1k</t>
  </si>
  <si>
    <t>Pacific 50° 600</t>
  </si>
  <si>
    <t>Pacific 12-28 msr W</t>
  </si>
  <si>
    <t>Pacific 12-28 msr N</t>
  </si>
  <si>
    <t>Pacific 12-28 1k W</t>
  </si>
  <si>
    <t>Pacific 12-28 1k N</t>
  </si>
  <si>
    <t>Pacific 12-28 600 W</t>
  </si>
  <si>
    <t>Pacific 12-28 600 N</t>
  </si>
  <si>
    <t>Pacific 26-50 msr W</t>
  </si>
  <si>
    <t>575msr</t>
  </si>
  <si>
    <t>Pacific 26-50 msr N</t>
  </si>
  <si>
    <t>Pacific 26-50 1k W</t>
  </si>
  <si>
    <t>Pacific 26-50 1k N</t>
  </si>
  <si>
    <t>Pacific 26-50 600 W</t>
  </si>
  <si>
    <t>600w seems brighter than 1k, as</t>
  </si>
  <si>
    <t>Pacific 26-50 600 N</t>
  </si>
  <si>
    <t>from Selecon (only at wide end!)</t>
  </si>
  <si>
    <t>200 HMI fres (sp)</t>
  </si>
  <si>
    <t>200w</t>
  </si>
  <si>
    <t>200 HMI fres (fl)</t>
  </si>
  <si>
    <t>400 HMI fres (sp)</t>
  </si>
  <si>
    <t>400w</t>
  </si>
  <si>
    <t>400 HMI fres (fl)</t>
  </si>
  <si>
    <t>575 HMI fres (sp)</t>
  </si>
  <si>
    <t>575 HMI fres (fl)</t>
  </si>
  <si>
    <t>1.2 HMI fres (sp)</t>
  </si>
  <si>
    <t>1.2 k</t>
  </si>
  <si>
    <t>1.2 HMI fres (fl)</t>
  </si>
  <si>
    <t>2.5 HMI fres (sp)</t>
  </si>
  <si>
    <t>2.5 k</t>
  </si>
  <si>
    <t>2.5 HMI fres (fl)</t>
  </si>
  <si>
    <t>4 HMI fres (sp)</t>
  </si>
  <si>
    <t>4 k</t>
  </si>
  <si>
    <t>4 HMI fres (fl)</t>
  </si>
  <si>
    <t>6 HMI fres (sp)</t>
  </si>
  <si>
    <t>6 k</t>
  </si>
  <si>
    <t>1100</t>
  </si>
  <si>
    <t>6 HMI fres (fl)</t>
  </si>
  <si>
    <t>200 HMI par Sup.Spt</t>
  </si>
  <si>
    <t>200 w</t>
  </si>
  <si>
    <t>200 HMI par Nar.Spt</t>
  </si>
  <si>
    <t>200 HMI par Nar.Fld</t>
  </si>
  <si>
    <t>200 HMI par Med.Fld</t>
  </si>
  <si>
    <t>200 HMI par Wd.Fld</t>
  </si>
  <si>
    <t>200 HMI par Fr.Fres</t>
  </si>
  <si>
    <t>575 HMI par Sup.Spt</t>
  </si>
  <si>
    <t>575 w</t>
  </si>
  <si>
    <t>575 HMI par V.Nar.Spt</t>
  </si>
  <si>
    <t>575 HMI par Nar.Spt</t>
  </si>
  <si>
    <t>575 HMI par Nar.Fld</t>
  </si>
  <si>
    <t>575 HMI par Med.Fld</t>
  </si>
  <si>
    <t>575 HMI par Wd.Fld</t>
  </si>
  <si>
    <t>575 HMI par Fr.Fres</t>
  </si>
  <si>
    <t>1.2 HMI par Sup.Spt</t>
  </si>
  <si>
    <t>1.2 HMI par Nar.Spt</t>
  </si>
  <si>
    <t>1.2 HMI par Nar.Fld</t>
  </si>
  <si>
    <t>1.2 HMI par Med.Fld</t>
  </si>
  <si>
    <t>1.2 HMI par Wide.Fld</t>
  </si>
  <si>
    <t>1.2 HMI par Fr.Fres</t>
  </si>
  <si>
    <t>2.5 HMI par Sup.Spt</t>
  </si>
  <si>
    <t>2.5 HMI par Nar.Spt</t>
  </si>
  <si>
    <t>2.5 HMI par Nar.Fld</t>
  </si>
  <si>
    <t>2.5 HMI par Med.Fld</t>
  </si>
  <si>
    <t>2.5 HMI par Wide.Fld</t>
  </si>
  <si>
    <t>2.5 HMI par XWde.Fld</t>
  </si>
  <si>
    <t>2.5 HMI par Fr.Fres</t>
  </si>
  <si>
    <t>4 HMI par Sup.Spt</t>
  </si>
  <si>
    <t>4 HMI par Nar.Spt</t>
  </si>
  <si>
    <t>4 HMI par Nar.Fld</t>
  </si>
  <si>
    <t>4 HMI par Med.Fld</t>
  </si>
  <si>
    <t>4 HMI par Wide.Fld</t>
  </si>
  <si>
    <t>4 HMI par XWde.Fld</t>
  </si>
  <si>
    <t>4 HMI par Fr.Fres</t>
  </si>
  <si>
    <t>6 HMI par Sup.Spt</t>
  </si>
  <si>
    <t>6 HMI par Nar.Spt</t>
  </si>
  <si>
    <t>6 HMI par Nar.Fld</t>
  </si>
  <si>
    <t>6 HMI par Med.Fld</t>
  </si>
  <si>
    <t>6 HMI par Wide.Fld</t>
  </si>
  <si>
    <t>6 HMI par XWde.Fld</t>
  </si>
  <si>
    <t>6 HMI par Fr.Fres</t>
  </si>
  <si>
    <t>12 HMI par Sup.Spt</t>
  </si>
  <si>
    <t>12k</t>
  </si>
  <si>
    <t>12 HMI par Nar.Spt</t>
  </si>
  <si>
    <t>12 HMI par Nar.Fld</t>
  </si>
  <si>
    <t>12 HMI par Wide.Fld</t>
  </si>
  <si>
    <t>12 HMI par XWde.Fld</t>
  </si>
  <si>
    <t>12 HMI par Fr.Fres</t>
  </si>
  <si>
    <t>SL 5° profile</t>
  </si>
  <si>
    <t>SL figures from Strand cosine</t>
  </si>
  <si>
    <t>SL 10° profile</t>
  </si>
  <si>
    <t>measurement</t>
  </si>
  <si>
    <t>SL 19° profile</t>
  </si>
  <si>
    <t>SL 26° profile</t>
  </si>
  <si>
    <t>SL 36° profile</t>
  </si>
  <si>
    <t>Based on manufacturers data!!</t>
  </si>
  <si>
    <t>ENTER THROW</t>
  </si>
  <si>
    <t>m</t>
  </si>
  <si>
    <t>LUX</t>
  </si>
  <si>
    <t>Illumination</t>
  </si>
  <si>
    <t>lux</t>
  </si>
  <si>
    <t>PC=</t>
  </si>
  <si>
    <t>Lux=</t>
  </si>
  <si>
    <t>To calculate throw(Th) from angle(A) and spread(Sp)</t>
  </si>
  <si>
    <t>Tan(A/2) = (Sp/2)/Th</t>
  </si>
  <si>
    <t>Th =2Tan(A/2)/Sp</t>
  </si>
  <si>
    <t>A(r)=</t>
  </si>
  <si>
    <t>Angle =</t>
  </si>
  <si>
    <t>ENTER ANGLE</t>
  </si>
  <si>
    <t>Sp =</t>
  </si>
  <si>
    <t>Th =</t>
  </si>
  <si>
    <t>DeSisti</t>
  </si>
  <si>
    <t>Rembrandt (Spot)</t>
  </si>
  <si>
    <t>Rembrandt (Flood)</t>
  </si>
  <si>
    <t>1.2Kw</t>
  </si>
  <si>
    <t>2.5Kw</t>
  </si>
  <si>
    <t>6Kw</t>
  </si>
  <si>
    <t>6/12Kw</t>
  </si>
  <si>
    <t>12 K</t>
  </si>
  <si>
    <t>12/18Kw</t>
  </si>
  <si>
    <t>18K</t>
  </si>
  <si>
    <t>Remington (no lens)</t>
  </si>
  <si>
    <t>Remington (VNSP)</t>
  </si>
  <si>
    <t>Remington (NSP)</t>
  </si>
  <si>
    <t>Remington (MF)</t>
  </si>
  <si>
    <t>Remington (EWF)</t>
  </si>
  <si>
    <t>Remington (Fr fres)</t>
  </si>
  <si>
    <t>2.5/4Kw</t>
  </si>
  <si>
    <t>Remington (WF)</t>
  </si>
  <si>
    <t>Goya</t>
  </si>
  <si>
    <t>2.4/4Kw</t>
  </si>
  <si>
    <t>10/12Kw</t>
  </si>
  <si>
    <t>Leonardo (Spot)</t>
  </si>
  <si>
    <t>Leonardo (Flood)</t>
  </si>
  <si>
    <t>20/24Kw</t>
  </si>
  <si>
    <t>Renoir</t>
  </si>
  <si>
    <t>Light centre values</t>
  </si>
  <si>
    <t>Spread at half light level</t>
  </si>
  <si>
    <t>QH broadlight range</t>
  </si>
  <si>
    <t>12K   QH fresnel range</t>
  </si>
  <si>
    <t>Rembrandt MSR fresnel range</t>
  </si>
  <si>
    <t>Remington discharge par range</t>
  </si>
  <si>
    <t>Goya discharge broadlight range</t>
  </si>
  <si>
    <t>All spreads at half light level</t>
  </si>
  <si>
    <t>VARI*LITE</t>
  </si>
  <si>
    <t>400 HTI</t>
  </si>
  <si>
    <t>VL 1000 ERS (14.5°)</t>
  </si>
  <si>
    <t>1K 100v</t>
  </si>
  <si>
    <t>VL 1000 ERS (20°)</t>
  </si>
  <si>
    <t>VL 1000 ERS (26.5°)</t>
  </si>
  <si>
    <t>VL 1000 ERS (30°)</t>
  </si>
  <si>
    <t>Spread based on Beam Angle</t>
  </si>
  <si>
    <t>Super zoom function</t>
  </si>
  <si>
    <t>1K 115v</t>
  </si>
  <si>
    <t>VL 1000 ERS (14°)</t>
  </si>
  <si>
    <t>1K 230v</t>
  </si>
  <si>
    <t>VL 1000 ERS (30.5°)</t>
  </si>
  <si>
    <t>VL 1000 ERS (13°)</t>
  </si>
  <si>
    <t>575w M</t>
  </si>
  <si>
    <t>Metal Halide version</t>
  </si>
  <si>
    <t>VL 1000 ERS (18°)</t>
  </si>
  <si>
    <t>VL 1000 ERS (24°)</t>
  </si>
  <si>
    <t>VL 1000 ERS (28.5°)</t>
  </si>
  <si>
    <t>VL 1000 ERS (13.5°)</t>
  </si>
  <si>
    <t>575w M*</t>
  </si>
  <si>
    <t>Metal Halide (Long-life version)</t>
  </si>
  <si>
    <t>VL 1000 ERS (18.5°)</t>
  </si>
  <si>
    <t>VL 1000 ERS (24.5°)</t>
  </si>
  <si>
    <t>VL 1000 ERS (28°)</t>
  </si>
  <si>
    <t>Minimum spacing 673 mm</t>
  </si>
  <si>
    <t>VL 2000 spot (15°)</t>
  </si>
  <si>
    <t>700w A</t>
  </si>
  <si>
    <t>Short Arc source</t>
  </si>
  <si>
    <t>VL 2000 spot (25°)</t>
  </si>
  <si>
    <t>VL 2000 spot (34.5°)</t>
  </si>
  <si>
    <t>Angles are from zoom range</t>
  </si>
  <si>
    <t>Minimum spacing 483 mm</t>
  </si>
  <si>
    <t>VL 2000 wash (spot)</t>
  </si>
  <si>
    <t>VL 2000 wash (flood)</t>
  </si>
  <si>
    <t>VL 2416 wash (flood)</t>
  </si>
  <si>
    <t>1.2k A</t>
  </si>
  <si>
    <t>VL 2416 wash (spot)</t>
  </si>
  <si>
    <t>VL6C (15°)</t>
  </si>
  <si>
    <t>VL6C (25°)</t>
  </si>
  <si>
    <t>VL6C (34.5°)</t>
  </si>
  <si>
    <t>Minimum spacing 610 mm</t>
  </si>
  <si>
    <t>1.2 HMI</t>
  </si>
  <si>
    <t>Figures for full spot</t>
  </si>
  <si>
    <t>Mac 2000E Perf.</t>
  </si>
  <si>
    <t>Mac 2000E Prof. II</t>
  </si>
  <si>
    <t>Mac 2000E Wash (sp)</t>
  </si>
  <si>
    <t>Mac 2000E Wash (fl)</t>
  </si>
  <si>
    <t>Mac 600</t>
  </si>
  <si>
    <t>575 MSR</t>
  </si>
  <si>
    <t>Mac 500</t>
  </si>
  <si>
    <t>17° (std) lens</t>
  </si>
  <si>
    <t>25° (std) lens</t>
  </si>
  <si>
    <t>Mac 250</t>
  </si>
  <si>
    <t>MSR</t>
  </si>
  <si>
    <t>Mac 300</t>
  </si>
  <si>
    <t>14.6° (std) lens</t>
  </si>
  <si>
    <t>18° (std) lens</t>
  </si>
  <si>
    <t>Bernie Davis, Jan 2005</t>
  </si>
  <si>
    <t>250 MSD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</si>
</sst>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;;;"/>
  </numFmts>
  <fonts count="23"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Serif"/>
      <family val="0"/>
    </font>
    <font>
      <b/>
      <sz val="8"/>
      <name val="Arial"/>
      <family val="2"/>
    </font>
    <font>
      <sz val="8"/>
      <name val="Arial"/>
      <family val="2"/>
    </font>
    <font>
      <b/>
      <sz val="20"/>
      <color indexed="12"/>
      <name val="Autumn"/>
      <family val="0"/>
    </font>
    <font>
      <b/>
      <sz val="8"/>
      <name val="Serif"/>
      <family val="0"/>
    </font>
    <font>
      <b/>
      <sz val="10"/>
      <color indexed="56"/>
      <name val="Serif"/>
      <family val="0"/>
    </font>
    <font>
      <b/>
      <sz val="7"/>
      <name val="Arial"/>
      <family val="2"/>
    </font>
    <font>
      <b/>
      <sz val="18"/>
      <color indexed="12"/>
      <name val="Autumn"/>
      <family val="0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57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4"/>
      <color indexed="9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2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" fontId="0" fillId="2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3" fillId="0" borderId="7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49" fontId="14" fillId="0" borderId="8" xfId="0" applyNumberFormat="1" applyFont="1" applyFill="1" applyBorder="1" applyAlignment="1">
      <alignment/>
    </xf>
    <xf numFmtId="165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3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64" fontId="0" fillId="5" borderId="12" xfId="0" applyNumberFormat="1" applyFill="1" applyBorder="1" applyAlignment="1">
      <alignment/>
    </xf>
    <xf numFmtId="1" fontId="0" fillId="5" borderId="13" xfId="0" applyNumberFormat="1" applyFill="1" applyBorder="1" applyAlignment="1">
      <alignment/>
    </xf>
    <xf numFmtId="1" fontId="0" fillId="5" borderId="14" xfId="0" applyNumberFormat="1" applyFill="1" applyBorder="1" applyAlignment="1">
      <alignment/>
    </xf>
    <xf numFmtId="164" fontId="0" fillId="5" borderId="15" xfId="0" applyNumberFormat="1" applyFill="1" applyBorder="1" applyAlignment="1">
      <alignment/>
    </xf>
    <xf numFmtId="1" fontId="0" fillId="5" borderId="16" xfId="0" applyNumberFormat="1" applyFill="1" applyBorder="1" applyAlignment="1">
      <alignment/>
    </xf>
    <xf numFmtId="164" fontId="0" fillId="5" borderId="17" xfId="0" applyNumberFormat="1" applyFill="1" applyBorder="1" applyAlignment="1">
      <alignment/>
    </xf>
    <xf numFmtId="164" fontId="16" fillId="5" borderId="18" xfId="0" applyNumberFormat="1" applyFont="1" applyFill="1" applyBorder="1" applyAlignment="1">
      <alignment/>
    </xf>
    <xf numFmtId="164" fontId="10" fillId="5" borderId="19" xfId="0" applyNumberFormat="1" applyFont="1" applyFill="1" applyBorder="1" applyAlignment="1">
      <alignment/>
    </xf>
    <xf numFmtId="164" fontId="16" fillId="5" borderId="19" xfId="0" applyNumberFormat="1" applyFont="1" applyFill="1" applyBorder="1" applyAlignment="1">
      <alignment/>
    </xf>
    <xf numFmtId="164" fontId="16" fillId="5" borderId="20" xfId="0" applyNumberFormat="1" applyFont="1" applyFill="1" applyBorder="1" applyAlignment="1">
      <alignment/>
    </xf>
    <xf numFmtId="164" fontId="0" fillId="2" borderId="21" xfId="0" applyNumberFormat="1" applyFill="1" applyBorder="1" applyAlignment="1">
      <alignment/>
    </xf>
    <xf numFmtId="0" fontId="6" fillId="3" borderId="21" xfId="0" applyNumberFormat="1" applyFont="1" applyFill="1" applyBorder="1" applyAlignment="1">
      <alignment/>
    </xf>
    <xf numFmtId="164" fontId="0" fillId="2" borderId="22" xfId="0" applyNumberFormat="1" applyFill="1" applyBorder="1" applyAlignment="1">
      <alignment/>
    </xf>
    <xf numFmtId="0" fontId="6" fillId="3" borderId="22" xfId="0" applyNumberFormat="1" applyFont="1" applyFill="1" applyBorder="1" applyAlignment="1">
      <alignment/>
    </xf>
    <xf numFmtId="1" fontId="5" fillId="3" borderId="23" xfId="0" applyNumberFormat="1" applyFont="1" applyFill="1" applyBorder="1" applyAlignment="1">
      <alignment/>
    </xf>
    <xf numFmtId="164" fontId="0" fillId="2" borderId="24" xfId="0" applyNumberFormat="1" applyFill="1" applyBorder="1" applyAlignment="1">
      <alignment/>
    </xf>
    <xf numFmtId="164" fontId="0" fillId="2" borderId="25" xfId="0" applyNumberFormat="1" applyFill="1" applyBorder="1" applyAlignment="1">
      <alignment/>
    </xf>
    <xf numFmtId="164" fontId="0" fillId="2" borderId="26" xfId="0" applyNumberFormat="1" applyFill="1" applyBorder="1" applyAlignment="1">
      <alignment/>
    </xf>
    <xf numFmtId="164" fontId="5" fillId="2" borderId="15" xfId="0" applyNumberFormat="1" applyFont="1" applyFill="1" applyBorder="1" applyAlignment="1">
      <alignment/>
    </xf>
    <xf numFmtId="164" fontId="5" fillId="2" borderId="12" xfId="0" applyNumberFormat="1" applyFont="1" applyFill="1" applyBorder="1" applyAlignment="1">
      <alignment/>
    </xf>
    <xf numFmtId="164" fontId="5" fillId="2" borderId="17" xfId="0" applyNumberFormat="1" applyFont="1" applyFill="1" applyBorder="1" applyAlignment="1">
      <alignment/>
    </xf>
    <xf numFmtId="164" fontId="6" fillId="3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6" fillId="5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2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24" xfId="0" applyNumberFormat="1" applyFont="1" applyBorder="1" applyAlignment="1" applyProtection="1">
      <alignment/>
      <protection locked="0"/>
    </xf>
    <xf numFmtId="0" fontId="6" fillId="0" borderId="25" xfId="0" applyNumberFormat="1" applyFont="1" applyBorder="1" applyAlignment="1" applyProtection="1">
      <alignment/>
      <protection locked="0"/>
    </xf>
    <xf numFmtId="0" fontId="6" fillId="0" borderId="26" xfId="0" applyNumberFormat="1" applyFont="1" applyBorder="1" applyAlignment="1" applyProtection="1">
      <alignment/>
      <protection locked="0"/>
    </xf>
    <xf numFmtId="0" fontId="6" fillId="0" borderId="15" xfId="0" applyNumberFormat="1" applyFont="1" applyBorder="1" applyAlignment="1" applyProtection="1">
      <alignment/>
      <protection locked="0"/>
    </xf>
    <xf numFmtId="0" fontId="6" fillId="0" borderId="17" xfId="0" applyNumberFormat="1" applyFont="1" applyBorder="1" applyAlignment="1" applyProtection="1">
      <alignment/>
      <protection locked="0"/>
    </xf>
    <xf numFmtId="0" fontId="15" fillId="3" borderId="27" xfId="0" applyFont="1" applyFill="1" applyBorder="1" applyAlignment="1">
      <alignment/>
    </xf>
    <xf numFmtId="0" fontId="15" fillId="3" borderId="28" xfId="0" applyFont="1" applyFill="1" applyBorder="1" applyAlignment="1">
      <alignment/>
    </xf>
    <xf numFmtId="1" fontId="15" fillId="3" borderId="28" xfId="0" applyNumberFormat="1" applyFont="1" applyFill="1" applyBorder="1" applyAlignment="1">
      <alignment/>
    </xf>
    <xf numFmtId="164" fontId="15" fillId="3" borderId="28" xfId="0" applyNumberFormat="1" applyFont="1" applyFill="1" applyBorder="1" applyAlignment="1">
      <alignment/>
    </xf>
    <xf numFmtId="0" fontId="5" fillId="6" borderId="27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left"/>
      <protection/>
    </xf>
    <xf numFmtId="164" fontId="6" fillId="0" borderId="2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64" fontId="6" fillId="0" borderId="19" xfId="0" applyNumberFormat="1" applyFont="1" applyFill="1" applyBorder="1" applyAlignment="1" applyProtection="1">
      <alignment/>
      <protection/>
    </xf>
    <xf numFmtId="164" fontId="6" fillId="0" borderId="30" xfId="0" applyNumberFormat="1" applyFont="1" applyFill="1" applyBorder="1" applyAlignment="1" applyProtection="1">
      <alignment/>
      <protection/>
    </xf>
    <xf numFmtId="164" fontId="6" fillId="0" borderId="18" xfId="0" applyNumberFormat="1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>
      <alignment/>
    </xf>
    <xf numFmtId="0" fontId="11" fillId="0" borderId="32" xfId="0" applyFont="1" applyBorder="1" applyAlignment="1">
      <alignment horizontal="right"/>
    </xf>
    <xf numFmtId="0" fontId="0" fillId="0" borderId="33" xfId="0" applyBorder="1" applyAlignment="1">
      <alignment/>
    </xf>
    <xf numFmtId="0" fontId="5" fillId="0" borderId="33" xfId="0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0" fillId="0" borderId="33" xfId="0" applyNumberFormat="1" applyBorder="1" applyAlignment="1">
      <alignment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0" fillId="0" borderId="34" xfId="0" applyFill="1" applyBorder="1" applyAlignment="1">
      <alignment/>
    </xf>
    <xf numFmtId="164" fontId="8" fillId="7" borderId="35" xfId="0" applyNumberFormat="1" applyFont="1" applyFill="1" applyBorder="1" applyAlignment="1">
      <alignment/>
    </xf>
    <xf numFmtId="164" fontId="8" fillId="7" borderId="36" xfId="0" applyNumberFormat="1" applyFont="1" applyFill="1" applyBorder="1" applyAlignment="1">
      <alignment/>
    </xf>
    <xf numFmtId="164" fontId="8" fillId="7" borderId="37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164" fontId="4" fillId="7" borderId="35" xfId="0" applyNumberFormat="1" applyFont="1" applyFill="1" applyBorder="1" applyAlignment="1">
      <alignment horizontal="right"/>
    </xf>
    <xf numFmtId="164" fontId="8" fillId="7" borderId="38" xfId="0" applyNumberFormat="1" applyFont="1" applyFill="1" applyBorder="1" applyAlignment="1">
      <alignment horizontal="left"/>
    </xf>
    <xf numFmtId="164" fontId="4" fillId="7" borderId="39" xfId="0" applyNumberFormat="1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>
      <alignment/>
    </xf>
    <xf numFmtId="0" fontId="6" fillId="0" borderId="30" xfId="0" applyNumberFormat="1" applyFont="1" applyBorder="1" applyAlignment="1" applyProtection="1">
      <alignment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6" fillId="0" borderId="31" xfId="0" applyFont="1" applyBorder="1" applyAlignment="1" applyProtection="1">
      <alignment/>
      <protection locked="0"/>
    </xf>
    <xf numFmtId="0" fontId="4" fillId="7" borderId="40" xfId="0" applyFont="1" applyFill="1" applyBorder="1" applyAlignment="1">
      <alignment/>
    </xf>
    <xf numFmtId="0" fontId="9" fillId="7" borderId="41" xfId="0" applyFont="1" applyFill="1" applyBorder="1" applyAlignment="1">
      <alignment/>
    </xf>
    <xf numFmtId="1" fontId="9" fillId="7" borderId="41" xfId="0" applyNumberFormat="1" applyFont="1" applyFill="1" applyBorder="1" applyAlignment="1">
      <alignment/>
    </xf>
    <xf numFmtId="164" fontId="4" fillId="7" borderId="42" xfId="0" applyNumberFormat="1" applyFont="1" applyFill="1" applyBorder="1" applyAlignment="1">
      <alignment horizontal="left"/>
    </xf>
    <xf numFmtId="164" fontId="4" fillId="7" borderId="43" xfId="0" applyNumberFormat="1" applyFont="1" applyFill="1" applyBorder="1" applyAlignment="1">
      <alignment horizontal="center"/>
    </xf>
    <xf numFmtId="164" fontId="4" fillId="7" borderId="44" xfId="0" applyNumberFormat="1" applyFont="1" applyFill="1" applyBorder="1" applyAlignment="1">
      <alignment horizontal="center"/>
    </xf>
    <xf numFmtId="164" fontId="4" fillId="7" borderId="43" xfId="0" applyNumberFormat="1" applyFont="1" applyFill="1" applyBorder="1" applyAlignment="1">
      <alignment horizontal="right"/>
    </xf>
    <xf numFmtId="164" fontId="4" fillId="7" borderId="44" xfId="0" applyNumberFormat="1" applyFont="1" applyFill="1" applyBorder="1" applyAlignment="1">
      <alignment horizontal="right"/>
    </xf>
    <xf numFmtId="164" fontId="4" fillId="7" borderId="42" xfId="0" applyNumberFormat="1" applyFont="1" applyFill="1" applyBorder="1" applyAlignment="1">
      <alignment/>
    </xf>
    <xf numFmtId="164" fontId="0" fillId="7" borderId="43" xfId="0" applyNumberFormat="1" applyFill="1" applyBorder="1" applyAlignment="1">
      <alignment/>
    </xf>
    <xf numFmtId="0" fontId="4" fillId="7" borderId="43" xfId="0" applyFont="1" applyFill="1" applyBorder="1" applyAlignment="1">
      <alignment/>
    </xf>
    <xf numFmtId="0" fontId="4" fillId="7" borderId="44" xfId="0" applyFont="1" applyFill="1" applyBorder="1" applyAlignment="1">
      <alignment/>
    </xf>
    <xf numFmtId="0" fontId="0" fillId="7" borderId="41" xfId="0" applyFill="1" applyBorder="1" applyAlignment="1">
      <alignment/>
    </xf>
    <xf numFmtId="0" fontId="0" fillId="7" borderId="45" xfId="0" applyFill="1" applyBorder="1" applyAlignment="1">
      <alignment/>
    </xf>
    <xf numFmtId="0" fontId="17" fillId="0" borderId="0" xfId="0" applyFont="1" applyFill="1" applyBorder="1" applyAlignment="1">
      <alignment horizontal="right"/>
    </xf>
    <xf numFmtId="1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1" xfId="0" applyFont="1" applyBorder="1" applyAlignment="1" applyProtection="1">
      <alignment/>
      <protection locked="0"/>
    </xf>
    <xf numFmtId="0" fontId="21" fillId="0" borderId="1" xfId="0" applyFont="1" applyBorder="1" applyAlignment="1">
      <alignment/>
    </xf>
    <xf numFmtId="164" fontId="6" fillId="0" borderId="3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64" fontId="5" fillId="0" borderId="20" xfId="0" applyNumberFormat="1" applyFont="1" applyFill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7" borderId="41" xfId="0" applyNumberFormat="1" applyFill="1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20" xfId="0" applyFont="1" applyFill="1" applyBorder="1" applyAlignment="1" applyProtection="1" quotePrefix="1">
      <alignment/>
      <protection locked="0"/>
    </xf>
    <xf numFmtId="0" fontId="5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87"/>
  <sheetViews>
    <sheetView showZeros="0" tabSelected="1" workbookViewId="0" topLeftCell="A1">
      <pane ySplit="9" topLeftCell="BM364" activePane="bottomLeft" state="frozen"/>
      <selection pane="topLeft" activeCell="A1" sqref="A1"/>
      <selection pane="bottomLeft" activeCell="A9" sqref="A9"/>
    </sheetView>
  </sheetViews>
  <sheetFormatPr defaultColWidth="9.140625" defaultRowHeight="12.75" outlineLevelRow="1"/>
  <cols>
    <col min="1" max="1" width="16.8515625" style="0" customWidth="1"/>
    <col min="2" max="3" width="6.7109375" style="0" customWidth="1"/>
    <col min="4" max="4" width="9.140625" style="2" customWidth="1"/>
    <col min="5" max="5" width="6.28125" style="5" customWidth="1"/>
    <col min="6" max="6" width="4.7109375" style="5" customWidth="1"/>
    <col min="7" max="7" width="1.57421875" style="5" customWidth="1"/>
    <col min="8" max="8" width="4.57421875" style="5" customWidth="1"/>
    <col min="9" max="9" width="6.28125" style="5" customWidth="1"/>
    <col min="10" max="10" width="4.7109375" style="5" customWidth="1"/>
    <col min="11" max="11" width="1.57421875" style="5" customWidth="1"/>
    <col min="12" max="12" width="4.57421875" style="5" customWidth="1"/>
    <col min="13" max="13" width="6.28125" style="5" customWidth="1"/>
    <col min="14" max="14" width="4.7109375" style="5" customWidth="1"/>
    <col min="15" max="15" width="15.28125" style="0" hidden="1" customWidth="1"/>
    <col min="16" max="16" width="1.57421875" style="0" customWidth="1"/>
    <col min="17" max="17" width="4.421875" style="0" customWidth="1"/>
    <col min="18" max="18" width="3.7109375" style="5" customWidth="1"/>
    <col min="19" max="19" width="4.140625" style="0" customWidth="1"/>
    <col min="20" max="21" width="3.7109375" style="0" customWidth="1"/>
    <col min="22" max="22" width="26.8515625" style="0" customWidth="1"/>
    <col min="23" max="23" width="15.421875" style="0" customWidth="1"/>
  </cols>
  <sheetData>
    <row r="1" spans="1:23" s="1" customFormat="1" ht="27" thickBot="1">
      <c r="A1" s="81"/>
      <c r="B1" s="82" t="s">
        <v>0</v>
      </c>
      <c r="C1" s="83"/>
      <c r="D1" s="84" t="s">
        <v>1</v>
      </c>
      <c r="E1" s="85"/>
      <c r="F1" s="85"/>
      <c r="G1" s="85"/>
      <c r="H1" s="85"/>
      <c r="I1" s="85"/>
      <c r="J1" s="85"/>
      <c r="K1" s="85"/>
      <c r="L1" s="85"/>
      <c r="M1" s="85"/>
      <c r="N1" s="86"/>
      <c r="O1" s="87" t="s">
        <v>0</v>
      </c>
      <c r="P1" s="88"/>
      <c r="Q1" s="88"/>
      <c r="R1" s="86"/>
      <c r="S1" s="84" t="s">
        <v>2</v>
      </c>
      <c r="T1" s="83"/>
      <c r="U1" s="83"/>
      <c r="V1" s="89"/>
      <c r="W1" s="7"/>
    </row>
    <row r="2" spans="1:23" ht="12.75" hidden="1" outlineLevel="1">
      <c r="A2" s="30" t="s">
        <v>3</v>
      </c>
      <c r="B2" s="29" t="s">
        <v>4</v>
      </c>
      <c r="C2" s="29" t="s">
        <v>5</v>
      </c>
      <c r="D2" s="6"/>
      <c r="E2" s="4"/>
      <c r="F2" s="37" t="s">
        <v>6</v>
      </c>
      <c r="G2" s="38"/>
      <c r="H2" s="54" t="s">
        <v>7</v>
      </c>
      <c r="I2" s="37" t="s">
        <v>8</v>
      </c>
      <c r="J2" s="37"/>
      <c r="K2" s="39"/>
      <c r="L2" s="37" t="s">
        <v>9</v>
      </c>
      <c r="M2" s="37" t="s">
        <v>10</v>
      </c>
      <c r="N2" s="40"/>
      <c r="O2" s="9"/>
      <c r="P2" s="3"/>
      <c r="Q2" s="3"/>
      <c r="R2" s="16"/>
      <c r="S2" s="3"/>
      <c r="T2" s="3"/>
      <c r="U2" s="3"/>
      <c r="V2" s="3"/>
      <c r="W2" s="3"/>
    </row>
    <row r="3" spans="1:23" s="1" customFormat="1" ht="12.75" hidden="1" outlineLevel="1">
      <c r="A3" s="140" t="s">
        <v>446</v>
      </c>
      <c r="B3" s="58" t="s">
        <v>187</v>
      </c>
      <c r="C3" s="57" t="s">
        <v>445</v>
      </c>
      <c r="D3" s="33" t="s">
        <v>14</v>
      </c>
      <c r="E3" s="34"/>
      <c r="F3" s="59">
        <v>0.32</v>
      </c>
      <c r="G3" s="49">
        <f>IF(H3&gt;0,"x",0)</f>
        <v>0</v>
      </c>
      <c r="H3" s="62"/>
      <c r="I3" s="62">
        <v>1</v>
      </c>
      <c r="J3" s="41"/>
      <c r="K3" s="41"/>
      <c r="L3" s="59">
        <v>163721</v>
      </c>
      <c r="M3" s="42">
        <f>PRODUCT(I3,I3,L3)</f>
        <v>163721</v>
      </c>
      <c r="N3" s="46"/>
      <c r="O3" s="9"/>
      <c r="P3" s="3"/>
      <c r="Q3" s="3"/>
      <c r="R3" s="135"/>
      <c r="S3" s="3"/>
      <c r="T3" s="3"/>
      <c r="U3" s="3"/>
      <c r="V3" s="13">
        <f>M3</f>
        <v>163721</v>
      </c>
      <c r="W3" s="7"/>
    </row>
    <row r="4" spans="1:23" s="1" customFormat="1" ht="12.75" hidden="1" outlineLevel="1">
      <c r="A4" s="101" t="s">
        <v>15</v>
      </c>
      <c r="B4" s="52">
        <f>SQRT(M6/50)</f>
        <v>57.222548003387615</v>
      </c>
      <c r="C4" s="52">
        <f>PRODUCT(B4,AVERAGE(F3,F4,F5))/AVERAGE(I3,I4,I5)</f>
        <v>18.311215361084038</v>
      </c>
      <c r="D4" s="32" t="s">
        <v>16</v>
      </c>
      <c r="E4" s="31"/>
      <c r="F4" s="59">
        <v>0.32</v>
      </c>
      <c r="G4" s="50">
        <f>IF(H4&gt;0,"x",0)</f>
        <v>0</v>
      </c>
      <c r="H4" s="56"/>
      <c r="I4" s="62">
        <v>1</v>
      </c>
      <c r="J4" s="4"/>
      <c r="K4" s="4"/>
      <c r="L4" s="60">
        <v>129285</v>
      </c>
      <c r="M4" s="28">
        <v>163721</v>
      </c>
      <c r="N4" s="47"/>
      <c r="O4" s="9"/>
      <c r="P4" s="3"/>
      <c r="Q4" s="3"/>
      <c r="R4" s="135"/>
      <c r="S4" s="3"/>
      <c r="T4" s="3"/>
      <c r="U4" s="3"/>
      <c r="V4" s="13">
        <f>M4</f>
        <v>163721</v>
      </c>
      <c r="W4" s="7"/>
    </row>
    <row r="5" spans="1:23" s="1" customFormat="1" ht="12.75" hidden="1" outlineLevel="1">
      <c r="A5" s="101" t="s">
        <v>17</v>
      </c>
      <c r="B5" s="52">
        <f>SQRT(M6/400)</f>
        <v>20.231225864984058</v>
      </c>
      <c r="C5" s="52">
        <f>PRODUCT(B5,AVERAGE(F3,F4,F5))/AVERAGE(I3,I4,I5)</f>
        <v>6.473992276794899</v>
      </c>
      <c r="D5" s="35" t="s">
        <v>18</v>
      </c>
      <c r="E5" s="36"/>
      <c r="F5" s="103">
        <v>0.32</v>
      </c>
      <c r="G5" s="51">
        <f>IF(H5&gt;0,"x",0)</f>
        <v>0</v>
      </c>
      <c r="H5" s="63"/>
      <c r="I5" s="102">
        <v>1</v>
      </c>
      <c r="J5" s="43"/>
      <c r="K5" s="43"/>
      <c r="L5" s="61">
        <v>129285</v>
      </c>
      <c r="M5" s="44">
        <v>163721</v>
      </c>
      <c r="N5" s="48"/>
      <c r="O5" s="9"/>
      <c r="P5" s="3"/>
      <c r="Q5" s="3"/>
      <c r="R5" s="135"/>
      <c r="S5" s="3"/>
      <c r="T5" s="3"/>
      <c r="U5" s="3"/>
      <c r="V5" s="13">
        <f>M5</f>
        <v>163721</v>
      </c>
      <c r="W5" s="7"/>
    </row>
    <row r="6" spans="1:23" s="1" customFormat="1" ht="13.5" hidden="1" outlineLevel="1" thickBot="1">
      <c r="A6" s="101" t="s">
        <v>19</v>
      </c>
      <c r="B6" s="52">
        <f>SQRT(M6/1200)</f>
        <v>11.680503699184666</v>
      </c>
      <c r="C6" s="52">
        <f>PRODUCT(B6,AVERAGE(F3,F4,F5))/AVERAGE(I3,I4,I5)</f>
        <v>3.737761183739093</v>
      </c>
      <c r="D6" s="6"/>
      <c r="E6" s="4"/>
      <c r="F6" s="4"/>
      <c r="G6" s="4"/>
      <c r="H6" s="4"/>
      <c r="I6" s="4"/>
      <c r="J6" s="4"/>
      <c r="K6" s="4"/>
      <c r="L6" s="4"/>
      <c r="M6" s="45">
        <f>AVERAGE(M3,M4,M5)</f>
        <v>163721</v>
      </c>
      <c r="N6" s="4"/>
      <c r="O6" s="9"/>
      <c r="P6" s="3"/>
      <c r="Q6" s="3"/>
      <c r="R6" s="135"/>
      <c r="S6" s="3"/>
      <c r="T6" s="3"/>
      <c r="U6" s="3"/>
      <c r="V6" s="7"/>
      <c r="W6" s="7"/>
    </row>
    <row r="7" spans="1:23" s="55" customFormat="1" ht="12.75" hidden="1" outlineLevel="1" thickBot="1" thickTop="1">
      <c r="A7" s="64" t="str">
        <f>A3</f>
        <v>Mac 300</v>
      </c>
      <c r="B7" s="65" t="str">
        <f>B3</f>
        <v>Martin</v>
      </c>
      <c r="C7" s="65" t="str">
        <f>C3</f>
        <v>MSR</v>
      </c>
      <c r="D7" s="66">
        <f>M6</f>
        <v>163721</v>
      </c>
      <c r="E7" s="67">
        <f>B4</f>
        <v>57.222548003387615</v>
      </c>
      <c r="F7" s="67">
        <f>C4</f>
        <v>18.311215361084038</v>
      </c>
      <c r="G7" s="67">
        <f>IF(H3&gt;0,"x",0)</f>
        <v>0</v>
      </c>
      <c r="H7" s="67">
        <f>IF(H3&gt;0,(PRODUCT(B4,AVERAGE(H3,H4,H5))/AVERAGE(I3,I4,I5)),0)</f>
        <v>0</v>
      </c>
      <c r="I7" s="67">
        <f>B5</f>
        <v>20.231225864984058</v>
      </c>
      <c r="J7" s="67">
        <f>C5</f>
        <v>6.473992276794899</v>
      </c>
      <c r="K7" s="67">
        <f>IF(H4&gt;0,"x",0)</f>
        <v>0</v>
      </c>
      <c r="L7" s="67">
        <f>IF(H4&gt;0,(PRODUCT(B5,AVERAGE(H3,H4,H5))/AVERAGE(I3,I4,I5)),0)</f>
        <v>0</v>
      </c>
      <c r="M7" s="67">
        <f>B6</f>
        <v>11.680503699184666</v>
      </c>
      <c r="N7" s="67">
        <f>C6</f>
        <v>3.737761183739093</v>
      </c>
      <c r="O7" s="68"/>
      <c r="P7" s="67">
        <f>IF(H5&gt;0,"x",0)</f>
        <v>0</v>
      </c>
      <c r="Q7" s="67">
        <f>IF(H5&gt;0,(PRODUCT(B6,AVERAGE(H3,H4,H5))/AVERAGE(I3,I4,I5)),0)</f>
        <v>0</v>
      </c>
      <c r="R7" s="136"/>
      <c r="S7" s="10"/>
      <c r="T7" s="10"/>
      <c r="U7" s="10"/>
      <c r="V7" s="8"/>
      <c r="W7" s="8"/>
    </row>
    <row r="8" spans="1:104" ht="18.75" collapsed="1" thickBot="1">
      <c r="A8" s="109" t="s">
        <v>20</v>
      </c>
      <c r="B8" s="110" t="s">
        <v>21</v>
      </c>
      <c r="C8" s="110" t="s">
        <v>22</v>
      </c>
      <c r="D8" s="111" t="s">
        <v>23</v>
      </c>
      <c r="E8" s="112" t="s">
        <v>24</v>
      </c>
      <c r="F8" s="113"/>
      <c r="G8" s="113"/>
      <c r="H8" s="114"/>
      <c r="I8" s="112" t="s">
        <v>17</v>
      </c>
      <c r="J8" s="115"/>
      <c r="K8" s="115"/>
      <c r="L8" s="116"/>
      <c r="M8" s="117" t="s">
        <v>19</v>
      </c>
      <c r="N8" s="118"/>
      <c r="O8" s="119" t="s">
        <v>20</v>
      </c>
      <c r="P8" s="119"/>
      <c r="Q8" s="120"/>
      <c r="R8" s="137" t="s">
        <v>25</v>
      </c>
      <c r="S8" s="121" t="s">
        <v>26</v>
      </c>
      <c r="T8" s="121" t="s">
        <v>27</v>
      </c>
      <c r="U8" s="121" t="s">
        <v>28</v>
      </c>
      <c r="V8" s="122" t="s">
        <v>29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4" s="1" customFormat="1" ht="14.25" customHeight="1" thickBot="1">
      <c r="A9" s="127" t="s">
        <v>449</v>
      </c>
      <c r="B9" s="125"/>
      <c r="C9" s="125"/>
      <c r="D9" s="124"/>
      <c r="E9" s="95" t="s">
        <v>8</v>
      </c>
      <c r="F9" s="90" t="s">
        <v>6</v>
      </c>
      <c r="G9" s="90"/>
      <c r="H9" s="91"/>
      <c r="I9" s="92" t="s">
        <v>8</v>
      </c>
      <c r="J9" s="90" t="s">
        <v>6</v>
      </c>
      <c r="K9" s="90"/>
      <c r="L9" s="91"/>
      <c r="M9" s="92" t="s">
        <v>8</v>
      </c>
      <c r="N9" s="90" t="s">
        <v>6</v>
      </c>
      <c r="O9" s="93"/>
      <c r="P9" s="94"/>
      <c r="Q9" s="96"/>
      <c r="R9" s="138"/>
      <c r="S9" s="125"/>
      <c r="T9" s="125"/>
      <c r="U9" s="125"/>
      <c r="V9" s="126"/>
      <c r="W9" s="3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</row>
    <row r="10" spans="1:104" s="1" customFormat="1" ht="14.25" customHeight="1" hidden="1">
      <c r="A10" s="71"/>
      <c r="B10" s="72"/>
      <c r="C10" s="73"/>
      <c r="D10" s="74"/>
      <c r="E10" s="75"/>
      <c r="F10" s="79"/>
      <c r="G10" s="77"/>
      <c r="H10" s="78"/>
      <c r="I10" s="75"/>
      <c r="J10" s="79"/>
      <c r="K10" s="77"/>
      <c r="L10" s="128"/>
      <c r="M10" s="75"/>
      <c r="N10" s="79"/>
      <c r="O10" s="76"/>
      <c r="P10" s="77"/>
      <c r="Q10" s="128"/>
      <c r="R10" s="134"/>
      <c r="S10" s="70"/>
      <c r="T10" s="70"/>
      <c r="U10" s="70"/>
      <c r="V10" s="108"/>
      <c r="W10" s="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1" customFormat="1" ht="12.75" customHeight="1">
      <c r="A11" s="71" t="s">
        <v>30</v>
      </c>
      <c r="B11" s="72" t="s">
        <v>12</v>
      </c>
      <c r="C11" s="73" t="s">
        <v>31</v>
      </c>
      <c r="D11" s="74">
        <v>171866.66666666666</v>
      </c>
      <c r="E11" s="75">
        <v>58.62877564245507</v>
      </c>
      <c r="F11" s="79">
        <v>53.47432911722256</v>
      </c>
      <c r="G11" s="77"/>
      <c r="H11" s="78"/>
      <c r="I11" s="75">
        <v>20.728402414722332</v>
      </c>
      <c r="J11" s="79">
        <v>18.906030369094662</v>
      </c>
      <c r="K11" s="77"/>
      <c r="L11" s="128"/>
      <c r="M11" s="75">
        <v>11.967548714010826</v>
      </c>
      <c r="N11" s="79">
        <v>10.915401722904042</v>
      </c>
      <c r="O11" s="76" t="str">
        <f>A11</f>
        <v>10K Fres (flood)</v>
      </c>
      <c r="P11" s="77"/>
      <c r="Q11" s="128"/>
      <c r="R11" s="134">
        <v>22.5</v>
      </c>
      <c r="S11" s="70">
        <v>470</v>
      </c>
      <c r="T11" s="70">
        <v>535</v>
      </c>
      <c r="U11" s="70">
        <v>889</v>
      </c>
      <c r="V11" s="108"/>
      <c r="W11" s="10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1" customFormat="1" ht="12.75" customHeight="1">
      <c r="A12" s="71" t="s">
        <v>32</v>
      </c>
      <c r="B12" s="72" t="s">
        <v>12</v>
      </c>
      <c r="C12" s="73" t="s">
        <v>31</v>
      </c>
      <c r="D12" s="74">
        <v>1252400</v>
      </c>
      <c r="E12" s="75">
        <v>158.26559954709046</v>
      </c>
      <c r="F12" s="79">
        <v>27.696479920740835</v>
      </c>
      <c r="G12" s="77"/>
      <c r="H12" s="78"/>
      <c r="I12" s="75">
        <v>55.95533933415113</v>
      </c>
      <c r="J12" s="79">
        <v>9.792184383476448</v>
      </c>
      <c r="K12" s="77"/>
      <c r="L12" s="128"/>
      <c r="M12" s="75">
        <v>32.30583022716901</v>
      </c>
      <c r="N12" s="79">
        <v>5.653520289754577</v>
      </c>
      <c r="O12" s="76" t="str">
        <f>A12</f>
        <v>10K Fres (spot)</v>
      </c>
      <c r="P12" s="77"/>
      <c r="Q12" s="128"/>
      <c r="R12" s="134"/>
      <c r="S12" s="70"/>
      <c r="T12" s="70"/>
      <c r="U12" s="70"/>
      <c r="V12" s="108"/>
      <c r="W12" s="130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1" customFormat="1" ht="12.75" customHeight="1">
      <c r="A13" s="71" t="s">
        <v>33</v>
      </c>
      <c r="B13" s="72" t="s">
        <v>12</v>
      </c>
      <c r="C13" s="73" t="s">
        <v>34</v>
      </c>
      <c r="D13" s="74">
        <v>155750</v>
      </c>
      <c r="E13" s="75">
        <v>55.812185049503306</v>
      </c>
      <c r="F13" s="79">
        <v>53.827751803298746</v>
      </c>
      <c r="G13" s="77">
        <v>0</v>
      </c>
      <c r="H13" s="78">
        <v>0</v>
      </c>
      <c r="I13" s="75">
        <v>19.732587260671117</v>
      </c>
      <c r="J13" s="79">
        <v>19.03098415806948</v>
      </c>
      <c r="K13" s="77">
        <v>0</v>
      </c>
      <c r="L13" s="128">
        <v>0</v>
      </c>
      <c r="M13" s="75">
        <v>11.392614566756249</v>
      </c>
      <c r="N13" s="79">
        <v>10.987543826604917</v>
      </c>
      <c r="O13" s="76"/>
      <c r="P13" s="77">
        <v>0</v>
      </c>
      <c r="Q13" s="128">
        <v>0</v>
      </c>
      <c r="R13" s="134">
        <v>28</v>
      </c>
      <c r="S13" s="70">
        <v>485</v>
      </c>
      <c r="T13" s="70">
        <v>578</v>
      </c>
      <c r="U13" s="70">
        <v>908</v>
      </c>
      <c r="V13" s="108" t="s">
        <v>35</v>
      </c>
      <c r="W13" s="130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</row>
    <row r="14" spans="1:104" s="1" customFormat="1" ht="12.75" customHeight="1">
      <c r="A14" s="71" t="s">
        <v>36</v>
      </c>
      <c r="B14" s="72" t="s">
        <v>12</v>
      </c>
      <c r="C14" s="73" t="s">
        <v>34</v>
      </c>
      <c r="D14" s="74">
        <v>853666.6666666666</v>
      </c>
      <c r="E14" s="75">
        <v>130.66496597532688</v>
      </c>
      <c r="F14" s="79">
        <v>30.488492060909607</v>
      </c>
      <c r="G14" s="77">
        <v>0</v>
      </c>
      <c r="H14" s="78">
        <v>0</v>
      </c>
      <c r="I14" s="75">
        <v>46.19704175233157</v>
      </c>
      <c r="J14" s="79">
        <v>10.7793097422107</v>
      </c>
      <c r="K14" s="77">
        <v>0</v>
      </c>
      <c r="L14" s="128">
        <v>0</v>
      </c>
      <c r="M14" s="75">
        <v>26.671874491473012</v>
      </c>
      <c r="N14" s="79">
        <v>6.223437381343703</v>
      </c>
      <c r="O14" s="76"/>
      <c r="P14" s="77">
        <v>0</v>
      </c>
      <c r="Q14" s="128">
        <v>0</v>
      </c>
      <c r="R14" s="134"/>
      <c r="S14" s="70"/>
      <c r="T14" s="70"/>
      <c r="U14" s="70"/>
      <c r="V14" s="108"/>
      <c r="W14" s="130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1:104" s="1" customFormat="1" ht="12.75" customHeight="1">
      <c r="A15" s="71" t="s">
        <v>37</v>
      </c>
      <c r="B15" s="72" t="s">
        <v>12</v>
      </c>
      <c r="C15" s="73" t="s">
        <v>34</v>
      </c>
      <c r="D15" s="74">
        <v>81666.66666666667</v>
      </c>
      <c r="E15" s="75">
        <v>40.414518843273804</v>
      </c>
      <c r="F15" s="79">
        <v>49.70985817722677</v>
      </c>
      <c r="G15" s="77">
        <v>0</v>
      </c>
      <c r="H15" s="78">
        <v>0</v>
      </c>
      <c r="I15" s="75">
        <v>14.288690166235206</v>
      </c>
      <c r="J15" s="79">
        <v>17.575088904469304</v>
      </c>
      <c r="K15" s="77">
        <v>0</v>
      </c>
      <c r="L15" s="128">
        <v>0</v>
      </c>
      <c r="M15" s="75">
        <v>8.249579113843055</v>
      </c>
      <c r="N15" s="79">
        <v>10.146982310026956</v>
      </c>
      <c r="O15" s="76"/>
      <c r="P15" s="77">
        <v>0</v>
      </c>
      <c r="Q15" s="128">
        <v>0</v>
      </c>
      <c r="R15" s="134">
        <v>17</v>
      </c>
      <c r="S15" s="70">
        <v>420</v>
      </c>
      <c r="T15" s="70">
        <v>578</v>
      </c>
      <c r="U15" s="70">
        <v>780</v>
      </c>
      <c r="V15" s="108" t="s">
        <v>38</v>
      </c>
      <c r="W15" s="129"/>
      <c r="X15" s="7"/>
      <c r="Y15" s="7"/>
      <c r="Z15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</row>
    <row r="16" spans="1:104" s="1" customFormat="1" ht="12.75" customHeight="1">
      <c r="A16" s="71" t="s">
        <v>39</v>
      </c>
      <c r="B16" s="72" t="s">
        <v>12</v>
      </c>
      <c r="C16" s="73" t="s">
        <v>34</v>
      </c>
      <c r="D16" s="74">
        <v>499166.6666666667</v>
      </c>
      <c r="E16" s="75">
        <v>99.91663191547909</v>
      </c>
      <c r="F16" s="79">
        <v>20.64943726253235</v>
      </c>
      <c r="G16" s="77">
        <v>0</v>
      </c>
      <c r="H16" s="78">
        <v>0</v>
      </c>
      <c r="I16" s="75">
        <v>35.32586399037774</v>
      </c>
      <c r="J16" s="79">
        <v>7.3006785580114</v>
      </c>
      <c r="K16" s="77">
        <v>0</v>
      </c>
      <c r="L16" s="128">
        <v>0</v>
      </c>
      <c r="M16" s="75">
        <v>20.395397084200695</v>
      </c>
      <c r="N16" s="79">
        <v>4.215048730734811</v>
      </c>
      <c r="O16" s="76"/>
      <c r="P16" s="77">
        <v>0</v>
      </c>
      <c r="Q16" s="128">
        <v>0</v>
      </c>
      <c r="R16" s="134"/>
      <c r="S16" s="70"/>
      <c r="T16" s="70"/>
      <c r="U16" s="70"/>
      <c r="V16" s="108"/>
      <c r="W16" s="129"/>
      <c r="X16" s="7"/>
      <c r="Y16" s="7"/>
      <c r="Z16"/>
      <c r="AA16" s="7"/>
      <c r="AB16" s="9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1:104" s="1" customFormat="1" ht="12.75" customHeight="1">
      <c r="A17" s="71" t="s">
        <v>40</v>
      </c>
      <c r="B17" s="72" t="s">
        <v>12</v>
      </c>
      <c r="C17" s="73" t="s">
        <v>34</v>
      </c>
      <c r="D17" s="74">
        <v>96916.66666666667</v>
      </c>
      <c r="E17" s="75">
        <v>44.0265071670844</v>
      </c>
      <c r="F17" s="79">
        <v>51.0707483138179</v>
      </c>
      <c r="G17" s="77">
        <v>0</v>
      </c>
      <c r="H17" s="78">
        <v>0</v>
      </c>
      <c r="I17" s="75">
        <v>15.565720884901756</v>
      </c>
      <c r="J17" s="79">
        <v>18.056236226486035</v>
      </c>
      <c r="K17" s="77">
        <v>0</v>
      </c>
      <c r="L17" s="128">
        <v>0</v>
      </c>
      <c r="M17" s="75">
        <v>8.986873143028609</v>
      </c>
      <c r="N17" s="79">
        <v>10.424772845913186</v>
      </c>
      <c r="O17" s="76"/>
      <c r="P17" s="77">
        <v>0</v>
      </c>
      <c r="Q17" s="128">
        <v>0</v>
      </c>
      <c r="R17" s="134"/>
      <c r="S17" s="70"/>
      <c r="T17" s="70"/>
      <c r="U17" s="70"/>
      <c r="V17" s="108"/>
      <c r="W17" s="129"/>
      <c r="X17" s="7"/>
      <c r="Y17" s="7"/>
      <c r="Z17"/>
      <c r="AA17" s="7"/>
      <c r="AB17" s="98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1:104" s="1" customFormat="1" ht="12.75" customHeight="1">
      <c r="A18" s="71" t="s">
        <v>41</v>
      </c>
      <c r="B18" s="72" t="s">
        <v>12</v>
      </c>
      <c r="C18" s="73" t="s">
        <v>34</v>
      </c>
      <c r="D18" s="74">
        <v>378000</v>
      </c>
      <c r="E18" s="75">
        <v>86.94826047713663</v>
      </c>
      <c r="F18" s="79">
        <v>22.026892654207945</v>
      </c>
      <c r="G18" s="77">
        <v>0</v>
      </c>
      <c r="H18" s="78">
        <v>0</v>
      </c>
      <c r="I18" s="75">
        <v>30.740852297878796</v>
      </c>
      <c r="J18" s="79">
        <v>7.787682582129294</v>
      </c>
      <c r="K18" s="77">
        <v>0</v>
      </c>
      <c r="L18" s="128">
        <v>0</v>
      </c>
      <c r="M18" s="75">
        <v>17.74823934929885</v>
      </c>
      <c r="N18" s="79">
        <v>4.496220635155709</v>
      </c>
      <c r="O18" s="76"/>
      <c r="P18" s="77">
        <v>0</v>
      </c>
      <c r="Q18" s="128">
        <v>0</v>
      </c>
      <c r="R18" s="134"/>
      <c r="S18" s="70"/>
      <c r="T18" s="70"/>
      <c r="U18" s="70"/>
      <c r="V18" s="108"/>
      <c r="W18" s="129"/>
      <c r="X18" s="7"/>
      <c r="Y18" s="7"/>
      <c r="Z18"/>
      <c r="AA18" s="7"/>
      <c r="AB18" s="98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</row>
    <row r="19" spans="1:104" s="1" customFormat="1" ht="12.75" customHeight="1">
      <c r="A19" s="71" t="s">
        <v>42</v>
      </c>
      <c r="B19" s="72" t="s">
        <v>12</v>
      </c>
      <c r="C19" s="73" t="s">
        <v>43</v>
      </c>
      <c r="D19" s="74">
        <v>45996.666666666664</v>
      </c>
      <c r="E19" s="75">
        <v>30.33040278884099</v>
      </c>
      <c r="F19" s="79">
        <v>33.36344306772509</v>
      </c>
      <c r="G19" s="77">
        <v>0</v>
      </c>
      <c r="H19" s="78">
        <v>0</v>
      </c>
      <c r="I19" s="75">
        <v>10.723416744054418</v>
      </c>
      <c r="J19" s="79">
        <v>11.795758418459862</v>
      </c>
      <c r="K19" s="77">
        <v>0</v>
      </c>
      <c r="L19" s="128">
        <v>0</v>
      </c>
      <c r="M19" s="75">
        <v>6.191167543812359</v>
      </c>
      <c r="N19" s="79">
        <v>6.8102842981935945</v>
      </c>
      <c r="O19" s="76"/>
      <c r="P19" s="77">
        <v>0</v>
      </c>
      <c r="Q19" s="128">
        <v>0</v>
      </c>
      <c r="R19" s="134">
        <v>13</v>
      </c>
      <c r="S19" s="70">
        <v>368</v>
      </c>
      <c r="T19" s="70">
        <v>552</v>
      </c>
      <c r="U19" s="70">
        <v>726</v>
      </c>
      <c r="V19" s="108" t="s">
        <v>44</v>
      </c>
      <c r="W19" s="129"/>
      <c r="X19" s="7"/>
      <c r="Y19" s="7"/>
      <c r="Z19"/>
      <c r="AA19" s="7"/>
      <c r="AB19" s="98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1:104" s="1" customFormat="1" ht="12.75" customHeight="1">
      <c r="A20" s="71" t="s">
        <v>45</v>
      </c>
      <c r="B20" s="72" t="s">
        <v>12</v>
      </c>
      <c r="C20" s="73" t="s">
        <v>43</v>
      </c>
      <c r="D20" s="74">
        <v>315996.6666666667</v>
      </c>
      <c r="E20" s="75">
        <v>79.4980083607969</v>
      </c>
      <c r="F20" s="79">
        <v>15.016290468150524</v>
      </c>
      <c r="G20" s="77">
        <v>0</v>
      </c>
      <c r="H20" s="78">
        <v>0</v>
      </c>
      <c r="I20" s="75">
        <v>28.10679040137217</v>
      </c>
      <c r="J20" s="79">
        <v>5.309060409148077</v>
      </c>
      <c r="K20" s="77">
        <v>0</v>
      </c>
      <c r="L20" s="128">
        <v>0</v>
      </c>
      <c r="M20" s="75">
        <v>16.227463004288612</v>
      </c>
      <c r="N20" s="79">
        <v>3.0651874563656265</v>
      </c>
      <c r="O20" s="76"/>
      <c r="P20" s="77">
        <v>0</v>
      </c>
      <c r="Q20" s="128">
        <v>0</v>
      </c>
      <c r="R20" s="134"/>
      <c r="S20" s="70"/>
      <c r="T20" s="70"/>
      <c r="U20" s="70"/>
      <c r="V20" s="108"/>
      <c r="W20" s="129"/>
      <c r="X20" s="7"/>
      <c r="Y20" s="7"/>
      <c r="Z20"/>
      <c r="AA20" s="7"/>
      <c r="AB20" s="98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1:104" s="1" customFormat="1" ht="12.75" customHeight="1">
      <c r="A21" s="71" t="s">
        <v>46</v>
      </c>
      <c r="B21" s="72" t="s">
        <v>12</v>
      </c>
      <c r="C21" s="73" t="s">
        <v>43</v>
      </c>
      <c r="D21" s="74">
        <v>32013.333333333332</v>
      </c>
      <c r="E21" s="75">
        <v>25.30349119522179</v>
      </c>
      <c r="F21" s="79">
        <v>30.364189434266148</v>
      </c>
      <c r="G21" s="77">
        <v>0</v>
      </c>
      <c r="H21" s="78">
        <v>0</v>
      </c>
      <c r="I21" s="75">
        <v>8.946135105917714</v>
      </c>
      <c r="J21" s="79">
        <v>10.735362127101256</v>
      </c>
      <c r="K21" s="77">
        <v>0</v>
      </c>
      <c r="L21" s="128">
        <v>0</v>
      </c>
      <c r="M21" s="75">
        <v>5.1650535116083525</v>
      </c>
      <c r="N21" s="79">
        <v>6.1980642139300235</v>
      </c>
      <c r="O21" s="76"/>
      <c r="P21" s="77">
        <v>0</v>
      </c>
      <c r="Q21" s="128">
        <v>0</v>
      </c>
      <c r="R21" s="134"/>
      <c r="S21" s="70"/>
      <c r="T21" s="70"/>
      <c r="U21" s="70"/>
      <c r="V21" s="108"/>
      <c r="W21" s="129"/>
      <c r="X21"/>
      <c r="Y21" s="7"/>
      <c r="Z21"/>
      <c r="AA21" s="7"/>
      <c r="AB21" s="98"/>
      <c r="AC21" s="7"/>
      <c r="AD21" s="97"/>
      <c r="AE21" s="9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</row>
    <row r="22" spans="1:104" s="1" customFormat="1" ht="12.75" customHeight="1">
      <c r="A22" s="71" t="s">
        <v>47</v>
      </c>
      <c r="B22" s="72" t="s">
        <v>12</v>
      </c>
      <c r="C22" s="73" t="s">
        <v>43</v>
      </c>
      <c r="D22" s="74">
        <v>169006.66666666666</v>
      </c>
      <c r="E22" s="75">
        <v>58.13891410521298</v>
      </c>
      <c r="F22" s="79">
        <v>29.392451019857674</v>
      </c>
      <c r="G22" s="77">
        <v>0</v>
      </c>
      <c r="H22" s="78">
        <v>0</v>
      </c>
      <c r="I22" s="75">
        <v>20.55521020730916</v>
      </c>
      <c r="J22" s="79">
        <v>10.391800715917407</v>
      </c>
      <c r="K22" s="77">
        <v>0</v>
      </c>
      <c r="L22" s="128">
        <v>0</v>
      </c>
      <c r="M22" s="75">
        <v>11.867556146439286</v>
      </c>
      <c r="N22" s="79">
        <v>5.999708940699861</v>
      </c>
      <c r="O22" s="76"/>
      <c r="P22" s="77">
        <v>0</v>
      </c>
      <c r="Q22" s="128">
        <v>0</v>
      </c>
      <c r="R22" s="134"/>
      <c r="S22" s="70"/>
      <c r="T22" s="70"/>
      <c r="U22" s="70"/>
      <c r="V22" s="108"/>
      <c r="W22" s="131"/>
      <c r="X22" s="7"/>
      <c r="Y22" s="7"/>
      <c r="Z22" s="7"/>
      <c r="AA22" s="7"/>
      <c r="AB22" s="69"/>
      <c r="AC22" s="69"/>
      <c r="AD22" s="7"/>
      <c r="AE22" s="69"/>
      <c r="AF22" s="69"/>
      <c r="AG22" s="69"/>
      <c r="AH22" s="69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</row>
    <row r="23" spans="1:104" s="1" customFormat="1" ht="12.75" customHeight="1">
      <c r="A23" s="71" t="s">
        <v>48</v>
      </c>
      <c r="B23" s="72" t="s">
        <v>12</v>
      </c>
      <c r="C23" s="73" t="s">
        <v>49</v>
      </c>
      <c r="D23" s="74">
        <v>14013.333333333334</v>
      </c>
      <c r="E23" s="75">
        <v>16.741166825125024</v>
      </c>
      <c r="F23" s="79">
        <v>18.60129647236114</v>
      </c>
      <c r="G23" s="77">
        <v>0</v>
      </c>
      <c r="H23" s="78">
        <v>0</v>
      </c>
      <c r="I23" s="75">
        <v>5.918896293510584</v>
      </c>
      <c r="J23" s="79">
        <v>6.576551437233982</v>
      </c>
      <c r="K23" s="77">
        <v>0</v>
      </c>
      <c r="L23" s="128">
        <v>0</v>
      </c>
      <c r="M23" s="75">
        <v>3.4172763683638143</v>
      </c>
      <c r="N23" s="79">
        <v>3.7969737426264607</v>
      </c>
      <c r="O23" s="76"/>
      <c r="P23" s="77">
        <v>0</v>
      </c>
      <c r="Q23" s="128">
        <v>0</v>
      </c>
      <c r="R23" s="134">
        <v>9.5</v>
      </c>
      <c r="S23" s="70">
        <v>315</v>
      </c>
      <c r="T23" s="70">
        <v>398</v>
      </c>
      <c r="U23" s="70">
        <v>569</v>
      </c>
      <c r="V23" s="108" t="s">
        <v>50</v>
      </c>
      <c r="W23" s="131"/>
      <c r="X23" s="7"/>
      <c r="Y23" s="7"/>
      <c r="Z23" s="7"/>
      <c r="AA23" s="7"/>
      <c r="AB23" s="69"/>
      <c r="AC23" s="69"/>
      <c r="AD23" s="7"/>
      <c r="AE23" s="69"/>
      <c r="AF23" s="69"/>
      <c r="AG23" s="69"/>
      <c r="AH23" s="69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</row>
    <row r="24" spans="1:104" s="1" customFormat="1" ht="12.75" customHeight="1">
      <c r="A24" s="71" t="s">
        <v>51</v>
      </c>
      <c r="B24" s="72" t="s">
        <v>12</v>
      </c>
      <c r="C24" s="73" t="s">
        <v>49</v>
      </c>
      <c r="D24" s="74">
        <v>90000</v>
      </c>
      <c r="E24" s="75">
        <v>42.42640687119285</v>
      </c>
      <c r="F24" s="79">
        <v>8.720983634634086</v>
      </c>
      <c r="G24" s="77">
        <v>0</v>
      </c>
      <c r="H24" s="78">
        <v>0</v>
      </c>
      <c r="I24" s="75">
        <v>15</v>
      </c>
      <c r="J24" s="79">
        <v>3.0833333333333335</v>
      </c>
      <c r="K24" s="77">
        <v>0</v>
      </c>
      <c r="L24" s="128">
        <v>0</v>
      </c>
      <c r="M24" s="75">
        <v>8.660254037844387</v>
      </c>
      <c r="N24" s="79">
        <v>1.7801633300013464</v>
      </c>
      <c r="O24" s="76"/>
      <c r="P24" s="77">
        <v>0</v>
      </c>
      <c r="Q24" s="128">
        <v>0</v>
      </c>
      <c r="R24" s="134"/>
      <c r="S24" s="70"/>
      <c r="T24" s="70"/>
      <c r="U24" s="70"/>
      <c r="V24" s="108"/>
      <c r="W24" s="131"/>
      <c r="X24" s="7"/>
      <c r="Y24" s="7"/>
      <c r="Z24" s="7"/>
      <c r="AA24" s="7"/>
      <c r="AB24" s="69"/>
      <c r="AC24" s="69"/>
      <c r="AD24" s="7"/>
      <c r="AE24" s="69"/>
      <c r="AF24" s="69"/>
      <c r="AG24" s="69"/>
      <c r="AH24" s="69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</row>
    <row r="25" spans="1:104" s="1" customFormat="1" ht="12.75" customHeight="1">
      <c r="A25" s="71" t="s">
        <v>52</v>
      </c>
      <c r="B25" s="72" t="s">
        <v>12</v>
      </c>
      <c r="C25" s="73" t="s">
        <v>49</v>
      </c>
      <c r="D25" s="74">
        <v>22016.666666666668</v>
      </c>
      <c r="E25" s="75">
        <v>20.984120980716188</v>
      </c>
      <c r="F25" s="79">
        <v>19.23544423232317</v>
      </c>
      <c r="G25" s="77">
        <v>0</v>
      </c>
      <c r="H25" s="78">
        <v>0</v>
      </c>
      <c r="I25" s="75">
        <v>7.419007121351662</v>
      </c>
      <c r="J25" s="79">
        <v>6.8007565279056905</v>
      </c>
      <c r="K25" s="77">
        <v>0</v>
      </c>
      <c r="L25" s="128">
        <v>0</v>
      </c>
      <c r="M25" s="75">
        <v>4.283365758632133</v>
      </c>
      <c r="N25" s="79">
        <v>3.9264186120794555</v>
      </c>
      <c r="O25" s="76"/>
      <c r="P25" s="77">
        <v>0</v>
      </c>
      <c r="Q25" s="128">
        <v>0</v>
      </c>
      <c r="R25" s="134">
        <v>6.5</v>
      </c>
      <c r="S25" s="70">
        <v>298</v>
      </c>
      <c r="T25" s="70">
        <v>301</v>
      </c>
      <c r="U25" s="70">
        <v>465</v>
      </c>
      <c r="V25" s="108"/>
      <c r="W25" s="131"/>
      <c r="X25" s="7"/>
      <c r="Y25" s="7"/>
      <c r="Z25" s="7"/>
      <c r="AA25" s="7"/>
      <c r="AB25" s="69"/>
      <c r="AC25" s="69"/>
      <c r="AD25" s="7"/>
      <c r="AE25" s="69"/>
      <c r="AF25" s="69"/>
      <c r="AG25" s="69"/>
      <c r="AH25" s="69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104" s="1" customFormat="1" ht="12.75" customHeight="1">
      <c r="A26" s="71" t="s">
        <v>53</v>
      </c>
      <c r="B26" s="72" t="s">
        <v>12</v>
      </c>
      <c r="C26" s="73" t="s">
        <v>49</v>
      </c>
      <c r="D26" s="74">
        <v>81996.66666666667</v>
      </c>
      <c r="E26" s="75">
        <v>40.496090346270876</v>
      </c>
      <c r="F26" s="79">
        <v>9.224109467761698</v>
      </c>
      <c r="G26" s="77">
        <v>0</v>
      </c>
      <c r="H26" s="78">
        <v>0</v>
      </c>
      <c r="I26" s="75">
        <v>14.31753004769561</v>
      </c>
      <c r="J26" s="79">
        <v>3.261215177530666</v>
      </c>
      <c r="K26" s="77">
        <v>0</v>
      </c>
      <c r="L26" s="128">
        <v>0</v>
      </c>
      <c r="M26" s="75">
        <v>8.266229827167617</v>
      </c>
      <c r="N26" s="79">
        <v>1.8828634606326238</v>
      </c>
      <c r="O26" s="76"/>
      <c r="P26" s="77">
        <v>0</v>
      </c>
      <c r="Q26" s="128">
        <v>0</v>
      </c>
      <c r="R26" s="134"/>
      <c r="S26" s="70"/>
      <c r="T26" s="70"/>
      <c r="U26" s="70"/>
      <c r="V26" s="108"/>
      <c r="W26" s="131"/>
      <c r="X26" s="7"/>
      <c r="Y26" s="7"/>
      <c r="Z26" s="7"/>
      <c r="AA26" s="7"/>
      <c r="AB26" s="69"/>
      <c r="AC26" s="69"/>
      <c r="AD26" s="7"/>
      <c r="AE26" s="69"/>
      <c r="AF26" s="69"/>
      <c r="AG26" s="69"/>
      <c r="AH26" s="69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</row>
    <row r="27" spans="1:104" s="1" customFormat="1" ht="12.75" customHeight="1">
      <c r="A27" s="71" t="s">
        <v>54</v>
      </c>
      <c r="B27" s="72" t="s">
        <v>12</v>
      </c>
      <c r="C27" s="73" t="s">
        <v>55</v>
      </c>
      <c r="D27" s="74">
        <v>11990</v>
      </c>
      <c r="E27" s="75">
        <v>15.485477067239485</v>
      </c>
      <c r="F27" s="79">
        <v>14.539142357574848</v>
      </c>
      <c r="G27" s="77">
        <v>0</v>
      </c>
      <c r="H27" s="78">
        <v>0</v>
      </c>
      <c r="I27" s="75">
        <v>5.474942922076905</v>
      </c>
      <c r="J27" s="79">
        <v>5.140363076838871</v>
      </c>
      <c r="K27" s="77">
        <v>0</v>
      </c>
      <c r="L27" s="128">
        <v>0</v>
      </c>
      <c r="M27" s="75">
        <v>3.1609597698589376</v>
      </c>
      <c r="N27" s="79">
        <v>2.9677900061453357</v>
      </c>
      <c r="O27" s="76"/>
      <c r="P27" s="77">
        <v>0</v>
      </c>
      <c r="Q27" s="128">
        <v>0</v>
      </c>
      <c r="R27" s="134">
        <v>3.5</v>
      </c>
      <c r="S27" s="70">
        <v>210</v>
      </c>
      <c r="T27" s="70">
        <v>243</v>
      </c>
      <c r="U27" s="70">
        <v>297</v>
      </c>
      <c r="V27" s="108"/>
      <c r="W27" s="131"/>
      <c r="X27" s="7"/>
      <c r="Y27" s="7"/>
      <c r="Z27" s="7"/>
      <c r="AA27" s="7"/>
      <c r="AB27" s="69"/>
      <c r="AC27" s="69"/>
      <c r="AD27" s="7"/>
      <c r="AE27" s="69"/>
      <c r="AF27" s="69"/>
      <c r="AG27" s="69"/>
      <c r="AH27" s="69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</row>
    <row r="28" spans="1:104" s="1" customFormat="1" ht="12.75" customHeight="1">
      <c r="A28" s="71" t="s">
        <v>56</v>
      </c>
      <c r="B28" s="72" t="s">
        <v>12</v>
      </c>
      <c r="C28" s="73" t="s">
        <v>55</v>
      </c>
      <c r="D28" s="74">
        <v>70006.66666666667</v>
      </c>
      <c r="E28" s="75">
        <v>37.418355566931766</v>
      </c>
      <c r="F28" s="79">
        <v>6.714516026732757</v>
      </c>
      <c r="G28" s="77">
        <v>0</v>
      </c>
      <c r="H28" s="78">
        <v>0</v>
      </c>
      <c r="I28" s="75">
        <v>13.229386481113426</v>
      </c>
      <c r="J28" s="79">
        <v>2.373939907444243</v>
      </c>
      <c r="K28" s="77">
        <v>0</v>
      </c>
      <c r="L28" s="128">
        <v>0</v>
      </c>
      <c r="M28" s="75">
        <v>7.637989846084433</v>
      </c>
      <c r="N28" s="79">
        <v>1.3705948446029292</v>
      </c>
      <c r="O28" s="76"/>
      <c r="P28" s="77">
        <v>0</v>
      </c>
      <c r="Q28" s="128">
        <v>0</v>
      </c>
      <c r="R28" s="134"/>
      <c r="S28" s="70"/>
      <c r="T28" s="70"/>
      <c r="U28" s="70"/>
      <c r="V28" s="108"/>
      <c r="W28" s="131"/>
      <c r="X28" s="7"/>
      <c r="Y28" s="7"/>
      <c r="Z28" s="7"/>
      <c r="AA28" s="7"/>
      <c r="AB28" s="69"/>
      <c r="AC28" s="69"/>
      <c r="AD28" s="7"/>
      <c r="AE28" s="69"/>
      <c r="AF28" s="69"/>
      <c r="AG28" s="69"/>
      <c r="AH28" s="69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</row>
    <row r="29" spans="1:104" s="1" customFormat="1" ht="12.75" customHeight="1">
      <c r="A29" s="71" t="s">
        <v>57</v>
      </c>
      <c r="B29" s="72" t="s">
        <v>12</v>
      </c>
      <c r="C29" s="73" t="s">
        <v>58</v>
      </c>
      <c r="D29" s="74">
        <v>10993.333333333334</v>
      </c>
      <c r="E29" s="75">
        <v>14.827901627225165</v>
      </c>
      <c r="F29" s="79">
        <v>12.356584689354305</v>
      </c>
      <c r="G29" s="77">
        <v>0</v>
      </c>
      <c r="H29" s="78">
        <v>0</v>
      </c>
      <c r="I29" s="75">
        <v>5.2424548956889785</v>
      </c>
      <c r="J29" s="79">
        <v>4.368712413074149</v>
      </c>
      <c r="K29" s="77">
        <v>0</v>
      </c>
      <c r="L29" s="128">
        <v>0</v>
      </c>
      <c r="M29" s="75">
        <v>3.026732745240503</v>
      </c>
      <c r="N29" s="79">
        <v>2.5222772877004194</v>
      </c>
      <c r="O29" s="76"/>
      <c r="P29" s="77">
        <v>0</v>
      </c>
      <c r="Q29" s="128">
        <v>0</v>
      </c>
      <c r="R29" s="134">
        <v>2.5</v>
      </c>
      <c r="S29" s="70">
        <v>190</v>
      </c>
      <c r="T29" s="70">
        <v>180</v>
      </c>
      <c r="U29" s="70">
        <v>300</v>
      </c>
      <c r="V29" s="108"/>
      <c r="W29" s="131"/>
      <c r="X29" s="7"/>
      <c r="Y29" s="7"/>
      <c r="Z29" s="7"/>
      <c r="AA29" s="7"/>
      <c r="AB29" s="69"/>
      <c r="AC29" s="69"/>
      <c r="AD29" s="7"/>
      <c r="AE29" s="69"/>
      <c r="AF29" s="69"/>
      <c r="AG29" s="69"/>
      <c r="AH29" s="69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</row>
    <row r="30" spans="1:104" s="1" customFormat="1" ht="12.75" customHeight="1">
      <c r="A30" s="71" t="s">
        <v>59</v>
      </c>
      <c r="B30" s="72" t="s">
        <v>12</v>
      </c>
      <c r="C30" s="73" t="s">
        <v>58</v>
      </c>
      <c r="D30" s="74">
        <v>30986.666666666668</v>
      </c>
      <c r="E30" s="75">
        <v>24.894443824543124</v>
      </c>
      <c r="F30" s="79">
        <v>6.223610956135782</v>
      </c>
      <c r="G30" s="77">
        <v>0</v>
      </c>
      <c r="H30" s="78">
        <v>0</v>
      </c>
      <c r="I30" s="75">
        <v>8.801515021101007</v>
      </c>
      <c r="J30" s="79">
        <v>2.200378755275252</v>
      </c>
      <c r="K30" s="77">
        <v>0</v>
      </c>
      <c r="L30" s="128">
        <v>0</v>
      </c>
      <c r="M30" s="75">
        <v>5.081557066709201</v>
      </c>
      <c r="N30" s="79">
        <v>1.2703892666773002</v>
      </c>
      <c r="O30" s="76"/>
      <c r="P30" s="77">
        <v>0</v>
      </c>
      <c r="Q30" s="128">
        <v>0</v>
      </c>
      <c r="R30" s="134"/>
      <c r="S30" s="70"/>
      <c r="T30" s="70"/>
      <c r="U30" s="70"/>
      <c r="V30" s="108"/>
      <c r="W30" s="131"/>
      <c r="X30" s="7"/>
      <c r="Y30" s="7"/>
      <c r="Z30" s="7"/>
      <c r="AA30" s="7"/>
      <c r="AB30" s="69"/>
      <c r="AC30" s="69"/>
      <c r="AD30" s="7"/>
      <c r="AE30" s="69"/>
      <c r="AF30" s="69"/>
      <c r="AG30" s="69"/>
      <c r="AH30" s="69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1:104" s="1" customFormat="1" ht="12.75" customHeight="1">
      <c r="A31" s="71" t="s">
        <v>60</v>
      </c>
      <c r="B31" s="72">
        <v>0</v>
      </c>
      <c r="C31" s="73" t="s">
        <v>61</v>
      </c>
      <c r="D31" s="74">
        <v>26100</v>
      </c>
      <c r="E31" s="75">
        <v>22.847319317591726</v>
      </c>
      <c r="F31" s="79">
        <v>31.98624704462842</v>
      </c>
      <c r="G31" s="77"/>
      <c r="H31" s="128"/>
      <c r="I31" s="75">
        <v>8.077747210701755</v>
      </c>
      <c r="J31" s="79">
        <v>11.308846094982458</v>
      </c>
      <c r="K31" s="77"/>
      <c r="L31" s="128"/>
      <c r="M31" s="75">
        <v>4.663689526544408</v>
      </c>
      <c r="N31" s="79">
        <v>6.529165337162172</v>
      </c>
      <c r="O31" s="76" t="str">
        <f>(A31)</f>
        <v>Blonde (flood)</v>
      </c>
      <c r="P31" s="77"/>
      <c r="Q31" s="128"/>
      <c r="R31" s="134">
        <v>3.85</v>
      </c>
      <c r="S31" s="70">
        <v>310</v>
      </c>
      <c r="T31" s="70">
        <v>225</v>
      </c>
      <c r="U31" s="70">
        <v>410</v>
      </c>
      <c r="V31" s="108"/>
      <c r="W31" s="129"/>
      <c r="X31" s="7"/>
      <c r="Y31" s="7"/>
      <c r="Z31" s="7"/>
      <c r="AA31" s="7"/>
      <c r="AB31" s="69"/>
      <c r="AC31" s="69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1:104" s="1" customFormat="1" ht="12.75" customHeight="1">
      <c r="A32" s="71" t="s">
        <v>62</v>
      </c>
      <c r="B32" s="72">
        <v>0</v>
      </c>
      <c r="C32" s="73" t="s">
        <v>61</v>
      </c>
      <c r="D32" s="74">
        <v>216500</v>
      </c>
      <c r="E32" s="75">
        <v>65.80273550544841</v>
      </c>
      <c r="F32" s="79">
        <v>26.78719691200962</v>
      </c>
      <c r="G32" s="77"/>
      <c r="H32" s="128"/>
      <c r="I32" s="75">
        <v>23.264780248263683</v>
      </c>
      <c r="J32" s="79">
        <v>9.470704292730673</v>
      </c>
      <c r="K32" s="77"/>
      <c r="L32" s="128"/>
      <c r="M32" s="75">
        <v>13.431927138972526</v>
      </c>
      <c r="N32" s="79">
        <v>5.467913672823399</v>
      </c>
      <c r="O32" s="76" t="str">
        <f>(A32)</f>
        <v>Blonde (spot)</v>
      </c>
      <c r="P32" s="77"/>
      <c r="Q32" s="128"/>
      <c r="R32" s="134"/>
      <c r="S32" s="70"/>
      <c r="T32" s="70"/>
      <c r="U32" s="70"/>
      <c r="V32" s="108"/>
      <c r="W32" s="129"/>
      <c r="X32" s="7"/>
      <c r="Y32" s="7"/>
      <c r="Z32" s="7"/>
      <c r="AA32" s="7"/>
      <c r="AB32"/>
      <c r="AC32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1:104" s="1" customFormat="1" ht="12.75" customHeight="1">
      <c r="A33" s="71" t="s">
        <v>63</v>
      </c>
      <c r="B33" s="72" t="s">
        <v>12</v>
      </c>
      <c r="C33" s="73" t="s">
        <v>61</v>
      </c>
      <c r="D33" s="74">
        <v>430933.3333333333</v>
      </c>
      <c r="E33" s="75">
        <v>92.83677432282245</v>
      </c>
      <c r="F33" s="79">
        <v>19.72781454359977</v>
      </c>
      <c r="G33" s="77"/>
      <c r="H33" s="128"/>
      <c r="I33" s="75">
        <v>32.82275633357646</v>
      </c>
      <c r="J33" s="79">
        <v>6.974835720884997</v>
      </c>
      <c r="K33" s="77"/>
      <c r="L33" s="128"/>
      <c r="M33" s="75">
        <v>18.95022720473586</v>
      </c>
      <c r="N33" s="79">
        <v>4.02692328100637</v>
      </c>
      <c r="O33" s="76" t="str">
        <f aca="true" t="shared" si="0" ref="O33:O38">(A33)</f>
        <v>Cadenza 12/22(n)</v>
      </c>
      <c r="P33" s="77"/>
      <c r="Q33" s="128"/>
      <c r="R33" s="134">
        <v>22.8</v>
      </c>
      <c r="S33" s="70">
        <v>880</v>
      </c>
      <c r="T33" s="70">
        <v>370</v>
      </c>
      <c r="U33" s="70">
        <v>485</v>
      </c>
      <c r="V33" s="108"/>
      <c r="W33" s="129"/>
      <c r="X33"/>
      <c r="Y33"/>
      <c r="Z33"/>
      <c r="AA33"/>
      <c r="AB33" s="97"/>
      <c r="AC33" s="100"/>
      <c r="AD33" s="7"/>
      <c r="AE33" s="98"/>
      <c r="AF33" s="105"/>
      <c r="AG33" s="105"/>
      <c r="AH33" s="105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</row>
    <row r="34" spans="1:104" s="1" customFormat="1" ht="12.75" customHeight="1">
      <c r="A34" s="71" t="s">
        <v>64</v>
      </c>
      <c r="B34" s="72" t="s">
        <v>12</v>
      </c>
      <c r="C34" s="73"/>
      <c r="D34" s="74">
        <v>184533.33333333334</v>
      </c>
      <c r="E34" s="75">
        <v>60.750857332770764</v>
      </c>
      <c r="F34" s="79">
        <v>23.54095721644867</v>
      </c>
      <c r="G34" s="77"/>
      <c r="H34" s="128"/>
      <c r="I34" s="75">
        <v>21.478671591449352</v>
      </c>
      <c r="J34" s="79">
        <v>8.322985241686624</v>
      </c>
      <c r="K34" s="77"/>
      <c r="L34" s="128"/>
      <c r="M34" s="75">
        <v>12.40071682515885</v>
      </c>
      <c r="N34" s="79">
        <v>4.805277769749055</v>
      </c>
      <c r="O34" s="76" t="str">
        <f t="shared" si="0"/>
        <v>Cadenza 12/22(w)</v>
      </c>
      <c r="P34" s="77"/>
      <c r="Q34" s="128"/>
      <c r="R34" s="134"/>
      <c r="S34" s="70"/>
      <c r="T34" s="70"/>
      <c r="U34" s="70"/>
      <c r="V34" s="108"/>
      <c r="W34" s="129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1:104" s="1" customFormat="1" ht="12.75" customHeight="1">
      <c r="A35" s="71" t="s">
        <v>65</v>
      </c>
      <c r="B35" s="72" t="s">
        <v>12</v>
      </c>
      <c r="C35" s="73" t="s">
        <v>61</v>
      </c>
      <c r="D35" s="74">
        <v>221333.33333333334</v>
      </c>
      <c r="E35" s="75">
        <v>66.5331997326648</v>
      </c>
      <c r="F35" s="79">
        <v>22.454954909774372</v>
      </c>
      <c r="G35" s="77"/>
      <c r="H35" s="128"/>
      <c r="I35" s="75">
        <v>23.523038352503136</v>
      </c>
      <c r="J35" s="79">
        <v>7.9390254439698085</v>
      </c>
      <c r="K35" s="77"/>
      <c r="L35" s="128"/>
      <c r="M35" s="75">
        <v>13.581032524975576</v>
      </c>
      <c r="N35" s="79">
        <v>4.583598477179257</v>
      </c>
      <c r="O35" s="76" t="str">
        <f aca="true" t="shared" si="1" ref="O35:O41">(A35)</f>
        <v>Cadenza 19/32(n)</v>
      </c>
      <c r="P35" s="77"/>
      <c r="Q35" s="128"/>
      <c r="R35" s="134">
        <v>22.2</v>
      </c>
      <c r="S35" s="70">
        <v>790</v>
      </c>
      <c r="T35" s="70">
        <v>370</v>
      </c>
      <c r="U35" s="70">
        <v>485</v>
      </c>
      <c r="V35" s="108"/>
      <c r="W35" s="129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  <row r="36" spans="1:104" s="1" customFormat="1" ht="12.75" customHeight="1">
      <c r="A36" s="71" t="s">
        <v>66</v>
      </c>
      <c r="B36" s="72" t="s">
        <v>12</v>
      </c>
      <c r="C36" s="73" t="s">
        <v>61</v>
      </c>
      <c r="D36" s="74">
        <v>90666.66666666667</v>
      </c>
      <c r="E36" s="75">
        <v>42.58325179379017</v>
      </c>
      <c r="F36" s="79">
        <v>24.485369781429345</v>
      </c>
      <c r="G36" s="77"/>
      <c r="H36" s="128"/>
      <c r="I36" s="75">
        <v>15.055453054181621</v>
      </c>
      <c r="J36" s="79">
        <v>8.656885506154431</v>
      </c>
      <c r="K36" s="77"/>
      <c r="L36" s="128"/>
      <c r="M36" s="75">
        <v>8.692269873603532</v>
      </c>
      <c r="N36" s="79">
        <v>4.998055177322031</v>
      </c>
      <c r="O36" s="76" t="str">
        <f t="shared" si="1"/>
        <v>Cadenza 19/32(w)</v>
      </c>
      <c r="P36" s="77"/>
      <c r="Q36" s="128"/>
      <c r="R36" s="134"/>
      <c r="S36" s="70"/>
      <c r="T36" s="70"/>
      <c r="U36" s="70"/>
      <c r="V36" s="108"/>
      <c r="W36" s="129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1:104" s="1" customFormat="1" ht="12.75" customHeight="1">
      <c r="A37" s="71" t="s">
        <v>67</v>
      </c>
      <c r="B37" s="72" t="s">
        <v>12</v>
      </c>
      <c r="C37" s="73" t="s">
        <v>61</v>
      </c>
      <c r="D37" s="74">
        <v>570666.6666666666</v>
      </c>
      <c r="E37" s="75">
        <v>106.83320332805401</v>
      </c>
      <c r="F37" s="79">
        <v>16.826229524168507</v>
      </c>
      <c r="G37" s="77"/>
      <c r="H37" s="128"/>
      <c r="I37" s="75">
        <v>37.771241264574115</v>
      </c>
      <c r="J37" s="79">
        <v>5.948970499170423</v>
      </c>
      <c r="K37" s="77"/>
      <c r="L37" s="128"/>
      <c r="M37" s="75">
        <v>21.80723631172817</v>
      </c>
      <c r="N37" s="79">
        <v>3.4346397190971865</v>
      </c>
      <c r="O37" s="76" t="str">
        <f t="shared" si="1"/>
        <v>Cadenza 9/15 (n)</v>
      </c>
      <c r="P37" s="77"/>
      <c r="Q37" s="128"/>
      <c r="R37" s="134">
        <v>24</v>
      </c>
      <c r="S37" s="70">
        <v>985</v>
      </c>
      <c r="T37" s="70">
        <v>370</v>
      </c>
      <c r="U37" s="70">
        <v>485</v>
      </c>
      <c r="V37" s="108"/>
      <c r="W37" s="129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</row>
    <row r="38" spans="1:104" s="1" customFormat="1" ht="12.75" customHeight="1">
      <c r="A38" s="71" t="s">
        <v>68</v>
      </c>
      <c r="B38" s="72" t="s">
        <v>12</v>
      </c>
      <c r="C38" s="73"/>
      <c r="D38" s="74">
        <v>252266.66666666666</v>
      </c>
      <c r="E38" s="75">
        <v>71.03050987662508</v>
      </c>
      <c r="F38" s="79">
        <v>18.645508842614085</v>
      </c>
      <c r="G38" s="77"/>
      <c r="H38" s="128"/>
      <c r="I38" s="75">
        <v>25.113077602449817</v>
      </c>
      <c r="J38" s="79">
        <v>6.592182870643077</v>
      </c>
      <c r="K38" s="77"/>
      <c r="L38" s="128"/>
      <c r="M38" s="75">
        <v>14.499042113954363</v>
      </c>
      <c r="N38" s="79">
        <v>3.8059985549130206</v>
      </c>
      <c r="O38" s="76" t="str">
        <f t="shared" si="0"/>
        <v>Cadenza 9/15 (w)</v>
      </c>
      <c r="P38" s="77"/>
      <c r="Q38" s="128"/>
      <c r="R38" s="134"/>
      <c r="S38" s="70"/>
      <c r="T38" s="70"/>
      <c r="U38" s="70"/>
      <c r="V38" s="108"/>
      <c r="W38" s="129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104" s="1" customFormat="1" ht="12.75" customHeight="1">
      <c r="A39" s="71" t="s">
        <v>69</v>
      </c>
      <c r="B39" s="72" t="s">
        <v>70</v>
      </c>
      <c r="C39" s="73" t="s">
        <v>71</v>
      </c>
      <c r="D39" s="74">
        <v>279466.6666666667</v>
      </c>
      <c r="E39" s="75">
        <v>74.761844100673</v>
      </c>
      <c r="F39" s="79">
        <v>12.1</v>
      </c>
      <c r="G39" s="77" t="s">
        <v>72</v>
      </c>
      <c r="H39" s="128">
        <v>15.9</v>
      </c>
      <c r="I39" s="75">
        <v>26.43230346879868</v>
      </c>
      <c r="J39" s="79">
        <v>4.3</v>
      </c>
      <c r="K39" s="77" t="s">
        <v>72</v>
      </c>
      <c r="L39" s="128">
        <v>5.5</v>
      </c>
      <c r="M39" s="75">
        <v>15.260697523012796</v>
      </c>
      <c r="N39" s="79">
        <v>2.5</v>
      </c>
      <c r="O39" s="76" t="str">
        <f t="shared" si="1"/>
        <v>CP60</v>
      </c>
      <c r="P39" s="77" t="s">
        <v>72</v>
      </c>
      <c r="Q39" s="128">
        <v>3.2</v>
      </c>
      <c r="R39" s="134">
        <v>1.8</v>
      </c>
      <c r="S39" s="70">
        <v>420</v>
      </c>
      <c r="T39" s="70">
        <v>260</v>
      </c>
      <c r="U39" s="70">
        <v>340</v>
      </c>
      <c r="V39" s="108"/>
      <c r="W39" s="129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1:104" s="1" customFormat="1" ht="12.75" customHeight="1">
      <c r="A40" s="71" t="s">
        <v>73</v>
      </c>
      <c r="B40" s="72" t="s">
        <v>70</v>
      </c>
      <c r="C40" s="73" t="s">
        <v>71</v>
      </c>
      <c r="D40" s="74">
        <v>230400</v>
      </c>
      <c r="E40" s="75">
        <v>67.88225099390856</v>
      </c>
      <c r="F40" s="79">
        <v>11.9</v>
      </c>
      <c r="G40" s="77" t="s">
        <v>72</v>
      </c>
      <c r="H40" s="128">
        <v>17</v>
      </c>
      <c r="I40" s="75">
        <v>24</v>
      </c>
      <c r="J40" s="79">
        <v>4.2</v>
      </c>
      <c r="K40" s="77" t="s">
        <v>72</v>
      </c>
      <c r="L40" s="128">
        <v>6</v>
      </c>
      <c r="M40" s="75">
        <v>13.856406460551018</v>
      </c>
      <c r="N40" s="79">
        <v>2.4</v>
      </c>
      <c r="O40" s="76" t="str">
        <f t="shared" si="1"/>
        <v>CP61</v>
      </c>
      <c r="P40" s="77" t="s">
        <v>72</v>
      </c>
      <c r="Q40" s="128">
        <v>3.5</v>
      </c>
      <c r="R40" s="134">
        <v>1.8</v>
      </c>
      <c r="S40" s="70">
        <v>420</v>
      </c>
      <c r="T40" s="70">
        <v>260</v>
      </c>
      <c r="U40" s="70">
        <v>340</v>
      </c>
      <c r="V40" s="108"/>
      <c r="W40" s="129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104" s="1" customFormat="1" ht="12.75" customHeight="1">
      <c r="A41" s="71" t="s">
        <v>74</v>
      </c>
      <c r="B41" s="72" t="s">
        <v>70</v>
      </c>
      <c r="C41" s="73" t="s">
        <v>71</v>
      </c>
      <c r="D41" s="74">
        <v>115200</v>
      </c>
      <c r="E41" s="75">
        <v>48</v>
      </c>
      <c r="F41" s="79">
        <v>9</v>
      </c>
      <c r="G41" s="77" t="s">
        <v>72</v>
      </c>
      <c r="H41" s="128">
        <v>18.5</v>
      </c>
      <c r="I41" s="75">
        <v>17</v>
      </c>
      <c r="J41" s="79">
        <v>3.2</v>
      </c>
      <c r="K41" s="77" t="s">
        <v>72</v>
      </c>
      <c r="L41" s="128">
        <v>6.5</v>
      </c>
      <c r="M41" s="75">
        <v>9.797958971132712</v>
      </c>
      <c r="N41" s="79">
        <v>1.8</v>
      </c>
      <c r="O41" s="76" t="str">
        <f t="shared" si="1"/>
        <v>CP62</v>
      </c>
      <c r="P41" s="77" t="s">
        <v>72</v>
      </c>
      <c r="Q41" s="128">
        <v>3.8</v>
      </c>
      <c r="R41" s="134">
        <v>1.8</v>
      </c>
      <c r="S41" s="70">
        <v>420</v>
      </c>
      <c r="T41" s="70">
        <v>260</v>
      </c>
      <c r="U41" s="70">
        <v>340</v>
      </c>
      <c r="V41" s="108"/>
      <c r="W41" s="129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1:104" s="1" customFormat="1" ht="12.75" customHeight="1">
      <c r="A42" s="71" t="s">
        <v>75</v>
      </c>
      <c r="B42" s="72" t="s">
        <v>70</v>
      </c>
      <c r="C42" s="73" t="s">
        <v>71</v>
      </c>
      <c r="D42" s="74">
        <v>36000</v>
      </c>
      <c r="E42" s="75">
        <v>26.832815729997478</v>
      </c>
      <c r="F42" s="79">
        <v>9.946336880443171</v>
      </c>
      <c r="G42" s="77" t="s">
        <v>72</v>
      </c>
      <c r="H42" s="128">
        <v>29.138060475900073</v>
      </c>
      <c r="I42" s="75">
        <v>9.486832980505138</v>
      </c>
      <c r="J42" s="79">
        <v>3.5165611280636084</v>
      </c>
      <c r="K42" s="77" t="s">
        <v>72</v>
      </c>
      <c r="L42" s="128">
        <v>10.301860076566332</v>
      </c>
      <c r="M42" s="75">
        <v>5.477225575051661</v>
      </c>
      <c r="N42" s="79">
        <v>2.030287513909298</v>
      </c>
      <c r="O42" s="76"/>
      <c r="P42" s="77" t="s">
        <v>72</v>
      </c>
      <c r="Q42" s="128">
        <v>5.94778168835943</v>
      </c>
      <c r="R42" s="134">
        <v>1.8</v>
      </c>
      <c r="S42" s="70">
        <v>420</v>
      </c>
      <c r="T42" s="70">
        <v>260</v>
      </c>
      <c r="U42" s="70">
        <v>340</v>
      </c>
      <c r="V42" s="108"/>
      <c r="W42" s="129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</row>
    <row r="43" spans="1:104" s="1" customFormat="1" ht="12.75" customHeight="1">
      <c r="A43" s="71" t="s">
        <v>76</v>
      </c>
      <c r="B43" s="72" t="s">
        <v>70</v>
      </c>
      <c r="C43" s="73" t="s">
        <v>71</v>
      </c>
      <c r="D43" s="74">
        <v>14000</v>
      </c>
      <c r="E43" s="75">
        <v>16.73320053068151</v>
      </c>
      <c r="F43" s="79">
        <v>23.433426299915816</v>
      </c>
      <c r="G43" s="77" t="s">
        <v>72</v>
      </c>
      <c r="H43" s="128">
        <v>23.433426299915816</v>
      </c>
      <c r="I43" s="75">
        <v>5.916079783099616</v>
      </c>
      <c r="J43" s="79">
        <v>8.28496732155283</v>
      </c>
      <c r="K43" s="77" t="s">
        <v>72</v>
      </c>
      <c r="L43" s="128">
        <v>8.28496732155283</v>
      </c>
      <c r="M43" s="75">
        <v>3.415650255319866</v>
      </c>
      <c r="N43" s="79">
        <v>4.783328113325779</v>
      </c>
      <c r="O43" s="76"/>
      <c r="P43" s="77" t="s">
        <v>72</v>
      </c>
      <c r="Q43" s="128">
        <v>4.783328113325779</v>
      </c>
      <c r="R43" s="134">
        <v>1.8</v>
      </c>
      <c r="S43" s="70">
        <v>420</v>
      </c>
      <c r="T43" s="70">
        <v>260</v>
      </c>
      <c r="U43" s="70">
        <v>340</v>
      </c>
      <c r="V43" s="108"/>
      <c r="W43" s="129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1:104" s="1" customFormat="1" ht="12.75" customHeight="1">
      <c r="A44" s="71" t="s">
        <v>77</v>
      </c>
      <c r="B44" s="72" t="s">
        <v>12</v>
      </c>
      <c r="C44" s="73" t="s">
        <v>78</v>
      </c>
      <c r="D44" s="74">
        <v>11858.333333333334</v>
      </c>
      <c r="E44" s="75">
        <v>15.400216448695346</v>
      </c>
      <c r="F44" s="79">
        <v>14.681539681089564</v>
      </c>
      <c r="G44" s="77"/>
      <c r="H44" s="128"/>
      <c r="I44" s="75">
        <v>5.444798741306545</v>
      </c>
      <c r="J44" s="79">
        <v>5.190708133378906</v>
      </c>
      <c r="K44" s="77"/>
      <c r="L44" s="128"/>
      <c r="M44" s="75">
        <v>3.1435560189766694</v>
      </c>
      <c r="N44" s="79">
        <v>2.9968567380910915</v>
      </c>
      <c r="O44" s="76" t="str">
        <f>A44</f>
        <v>Mizar (flood)</v>
      </c>
      <c r="P44" s="77"/>
      <c r="Q44" s="128"/>
      <c r="R44" s="134">
        <v>1.8</v>
      </c>
      <c r="S44" s="70">
        <v>130</v>
      </c>
      <c r="T44" s="70">
        <v>160</v>
      </c>
      <c r="U44" s="70">
        <v>250</v>
      </c>
      <c r="V44" s="108"/>
      <c r="W44" s="129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1:104" ht="12.75" customHeight="1">
      <c r="A45" s="71" t="s">
        <v>79</v>
      </c>
      <c r="B45" s="72" t="s">
        <v>12</v>
      </c>
      <c r="C45" s="73" t="s">
        <v>78</v>
      </c>
      <c r="D45" s="74">
        <v>54000</v>
      </c>
      <c r="E45" s="75">
        <v>32.863353450309965</v>
      </c>
      <c r="F45" s="79">
        <v>7.449026782070259</v>
      </c>
      <c r="G45" s="77"/>
      <c r="H45" s="128"/>
      <c r="I45" s="75">
        <v>11.61895003862225</v>
      </c>
      <c r="J45" s="79">
        <v>2.6336286754210434</v>
      </c>
      <c r="K45" s="77"/>
      <c r="L45" s="128"/>
      <c r="M45" s="75">
        <v>6.708203932499369</v>
      </c>
      <c r="N45" s="79">
        <v>1.5205262246998572</v>
      </c>
      <c r="O45" s="76" t="str">
        <f>A45</f>
        <v>Mizar (spot)</v>
      </c>
      <c r="P45" s="77"/>
      <c r="Q45" s="128"/>
      <c r="R45" s="134"/>
      <c r="S45" s="70"/>
      <c r="T45" s="70"/>
      <c r="U45" s="70"/>
      <c r="V45" s="108"/>
      <c r="W45" s="129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1:104" ht="12.75" customHeight="1">
      <c r="A46" s="71" t="s">
        <v>80</v>
      </c>
      <c r="B46" s="72" t="s">
        <v>12</v>
      </c>
      <c r="C46" s="73" t="s">
        <v>81</v>
      </c>
      <c r="D46" s="74">
        <v>8716.666666666666</v>
      </c>
      <c r="E46" s="75">
        <v>13.203534880225572</v>
      </c>
      <c r="F46" s="79">
        <v>19.189137359261164</v>
      </c>
      <c r="G46" s="77"/>
      <c r="H46" s="128"/>
      <c r="I46" s="75">
        <v>4.668154524720306</v>
      </c>
      <c r="J46" s="79">
        <v>6.784384575926843</v>
      </c>
      <c r="K46" s="77"/>
      <c r="L46" s="128"/>
      <c r="M46" s="75">
        <v>2.695160271466038</v>
      </c>
      <c r="N46" s="79">
        <v>3.916966261197308</v>
      </c>
      <c r="O46" s="76" t="str">
        <f>A46</f>
        <v>Pulsar (flood)</v>
      </c>
      <c r="P46" s="77"/>
      <c r="Q46" s="128"/>
      <c r="R46" s="134">
        <v>1.8</v>
      </c>
      <c r="S46" s="70">
        <v>155</v>
      </c>
      <c r="T46" s="70">
        <v>200</v>
      </c>
      <c r="U46" s="70">
        <v>225</v>
      </c>
      <c r="V46" s="108"/>
      <c r="W46" s="129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1:104" ht="12.75" customHeight="1">
      <c r="A47" s="71" t="s">
        <v>82</v>
      </c>
      <c r="B47" s="72" t="s">
        <v>12</v>
      </c>
      <c r="C47" s="73" t="s">
        <v>81</v>
      </c>
      <c r="D47" s="74">
        <v>31658.333333333332</v>
      </c>
      <c r="E47" s="75">
        <v>25.162803235463784</v>
      </c>
      <c r="F47" s="79">
        <v>16.825527763446786</v>
      </c>
      <c r="G47" s="77"/>
      <c r="H47" s="128"/>
      <c r="I47" s="75">
        <v>8.89639440072962</v>
      </c>
      <c r="J47" s="79">
        <v>5.948722389287873</v>
      </c>
      <c r="K47" s="77"/>
      <c r="L47" s="128"/>
      <c r="M47" s="75">
        <v>5.136335702078325</v>
      </c>
      <c r="N47" s="79">
        <v>3.434496472789707</v>
      </c>
      <c r="O47" s="76" t="str">
        <f>A47</f>
        <v>Pulsar (spot)</v>
      </c>
      <c r="P47" s="77"/>
      <c r="Q47" s="128"/>
      <c r="R47" s="134"/>
      <c r="S47" s="70"/>
      <c r="T47" s="70"/>
      <c r="U47" s="70"/>
      <c r="V47" s="108"/>
      <c r="W47" s="129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1:104" ht="12.75" customHeight="1">
      <c r="A48" s="71" t="s">
        <v>83</v>
      </c>
      <c r="B48" s="72">
        <v>0</v>
      </c>
      <c r="C48" s="73" t="s">
        <v>84</v>
      </c>
      <c r="D48" s="74">
        <v>6958.333333333333</v>
      </c>
      <c r="E48" s="75">
        <v>11.796892246124258</v>
      </c>
      <c r="F48" s="79">
        <v>22.005136336437115</v>
      </c>
      <c r="G48" s="77"/>
      <c r="H48" s="128"/>
      <c r="I48" s="75">
        <v>4.170831252080733</v>
      </c>
      <c r="J48" s="79">
        <v>7.779990562214593</v>
      </c>
      <c r="K48" s="77"/>
      <c r="L48" s="128"/>
      <c r="M48" s="75">
        <v>2.4080305461333147</v>
      </c>
      <c r="N48" s="79">
        <v>4.491779645387342</v>
      </c>
      <c r="O48" s="76" t="str">
        <f aca="true" t="shared" si="2" ref="O48:O55">(A48)</f>
        <v>Red Head (flood)</v>
      </c>
      <c r="P48" s="77"/>
      <c r="Q48" s="128"/>
      <c r="R48" s="134">
        <v>1.33</v>
      </c>
      <c r="S48" s="70">
        <v>219</v>
      </c>
      <c r="T48" s="70">
        <v>162</v>
      </c>
      <c r="U48" s="70">
        <v>212</v>
      </c>
      <c r="V48" s="108"/>
      <c r="W48" s="129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1:104" ht="12.75" customHeight="1">
      <c r="A49" s="71" t="s">
        <v>85</v>
      </c>
      <c r="B49" s="72">
        <v>0</v>
      </c>
      <c r="C49" s="73" t="s">
        <v>84</v>
      </c>
      <c r="D49" s="74">
        <v>40508.333333333336</v>
      </c>
      <c r="E49" s="75">
        <v>28.463426825782356</v>
      </c>
      <c r="F49" s="79">
        <v>22.220448541994095</v>
      </c>
      <c r="G49" s="77"/>
      <c r="H49" s="128"/>
      <c r="I49" s="75">
        <v>10.063341062158896</v>
      </c>
      <c r="J49" s="79">
        <v>7.856114922525379</v>
      </c>
      <c r="K49" s="77"/>
      <c r="L49" s="128"/>
      <c r="M49" s="75">
        <v>5.810072671184454</v>
      </c>
      <c r="N49" s="79">
        <v>4.535730065304664</v>
      </c>
      <c r="O49" s="76" t="str">
        <f t="shared" si="2"/>
        <v>Red Head (spot)</v>
      </c>
      <c r="P49" s="77"/>
      <c r="Q49" s="128"/>
      <c r="R49" s="134"/>
      <c r="S49" s="70"/>
      <c r="T49" s="70"/>
      <c r="U49" s="70"/>
      <c r="V49" s="108"/>
      <c r="W49" s="129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1:104" ht="12.75" customHeight="1">
      <c r="A50" s="71" t="s">
        <v>86</v>
      </c>
      <c r="B50" s="72" t="s">
        <v>12</v>
      </c>
      <c r="C50" s="73" t="s">
        <v>71</v>
      </c>
      <c r="D50" s="74">
        <v>1027200</v>
      </c>
      <c r="E50" s="75">
        <v>143.33178293735133</v>
      </c>
      <c r="F50" s="79">
        <v>38.221808783293696</v>
      </c>
      <c r="G50" s="77"/>
      <c r="H50" s="128"/>
      <c r="I50" s="75">
        <v>50.67543783727971</v>
      </c>
      <c r="J50" s="79">
        <v>13.513450089941259</v>
      </c>
      <c r="K50" s="77"/>
      <c r="L50" s="128"/>
      <c r="M50" s="75">
        <v>29.257477676655586</v>
      </c>
      <c r="N50" s="79">
        <v>7.801994047108158</v>
      </c>
      <c r="O50" s="76" t="str">
        <f t="shared" si="2"/>
        <v>Solo (CID) wide</v>
      </c>
      <c r="P50" s="77"/>
      <c r="Q50" s="128"/>
      <c r="R50" s="134"/>
      <c r="S50" s="70"/>
      <c r="T50" s="70"/>
      <c r="U50" s="70"/>
      <c r="V50" s="108"/>
      <c r="W50" s="129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1:104" ht="12.75" customHeight="1">
      <c r="A51" s="71" t="s">
        <v>87</v>
      </c>
      <c r="B51" s="72" t="s">
        <v>12</v>
      </c>
      <c r="C51" s="73" t="s">
        <v>71</v>
      </c>
      <c r="D51" s="74">
        <v>1711200</v>
      </c>
      <c r="E51" s="75">
        <v>184.99729727755485</v>
      </c>
      <c r="F51" s="79">
        <v>27.749594591633233</v>
      </c>
      <c r="G51" s="77"/>
      <c r="H51" s="128"/>
      <c r="I51" s="75">
        <v>65.40642170307133</v>
      </c>
      <c r="J51" s="79">
        <v>9.8109632554607</v>
      </c>
      <c r="K51" s="77"/>
      <c r="L51" s="128"/>
      <c r="M51" s="75">
        <v>37.76241517699841</v>
      </c>
      <c r="N51" s="79">
        <v>5.664362276549762</v>
      </c>
      <c r="O51" s="76" t="str">
        <f t="shared" si="2"/>
        <v>Solo (CID) narr.</v>
      </c>
      <c r="P51" s="77"/>
      <c r="Q51" s="128"/>
      <c r="R51" s="134"/>
      <c r="S51" s="70"/>
      <c r="T51" s="70"/>
      <c r="U51" s="70"/>
      <c r="V51" s="108"/>
      <c r="W51" s="10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1:104" ht="12.75" customHeight="1">
      <c r="A52" s="71" t="s">
        <v>88</v>
      </c>
      <c r="B52" s="72" t="s">
        <v>12</v>
      </c>
      <c r="C52" s="73" t="s">
        <v>71</v>
      </c>
      <c r="D52" s="74">
        <v>257916.66666666666</v>
      </c>
      <c r="E52" s="75">
        <v>71.82153808805081</v>
      </c>
      <c r="F52" s="79">
        <v>13.646092236729656</v>
      </c>
      <c r="G52" s="77"/>
      <c r="H52" s="128"/>
      <c r="I52" s="75">
        <v>25.392748308654316</v>
      </c>
      <c r="J52" s="79">
        <v>4.82462217864432</v>
      </c>
      <c r="K52" s="77"/>
      <c r="L52" s="128"/>
      <c r="M52" s="75">
        <v>14.660510071465984</v>
      </c>
      <c r="N52" s="79">
        <v>2.785496913578537</v>
      </c>
      <c r="O52" s="76" t="str">
        <f t="shared" si="2"/>
        <v>Cantata 11/26(n) </v>
      </c>
      <c r="P52" s="77"/>
      <c r="Q52" s="128"/>
      <c r="R52" s="134">
        <v>12.8</v>
      </c>
      <c r="S52" s="70">
        <v>820</v>
      </c>
      <c r="T52" s="70">
        <v>300</v>
      </c>
      <c r="U52" s="70">
        <v>420</v>
      </c>
      <c r="V52" s="108"/>
      <c r="W52" s="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1:104" ht="12.75" customHeight="1">
      <c r="A53" s="71" t="s">
        <v>89</v>
      </c>
      <c r="B53" s="72" t="s">
        <v>12</v>
      </c>
      <c r="C53" s="73" t="s">
        <v>71</v>
      </c>
      <c r="D53" s="74">
        <v>129791.66666666667</v>
      </c>
      <c r="E53" s="75">
        <v>50.949321225442574</v>
      </c>
      <c r="F53" s="79">
        <v>23.43668776370358</v>
      </c>
      <c r="G53" s="77"/>
      <c r="H53" s="128"/>
      <c r="I53" s="75">
        <v>18.013305267681073</v>
      </c>
      <c r="J53" s="79">
        <v>8.286120423133292</v>
      </c>
      <c r="K53" s="77"/>
      <c r="L53" s="128"/>
      <c r="M53" s="75">
        <v>10.399986645290571</v>
      </c>
      <c r="N53" s="79">
        <v>4.783993856833662</v>
      </c>
      <c r="O53" s="76" t="str">
        <f t="shared" si="2"/>
        <v>Cantata 11/26(w) </v>
      </c>
      <c r="P53" s="77"/>
      <c r="Q53" s="128"/>
      <c r="R53" s="134"/>
      <c r="S53" s="70"/>
      <c r="T53" s="70"/>
      <c r="U53" s="70"/>
      <c r="V53" s="108"/>
      <c r="W53" s="10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:104" ht="12.75" customHeight="1">
      <c r="A54" s="71" t="s">
        <v>90</v>
      </c>
      <c r="B54" s="72" t="s">
        <v>12</v>
      </c>
      <c r="C54" s="73" t="s">
        <v>71</v>
      </c>
      <c r="D54" s="74">
        <v>179166.66666666666</v>
      </c>
      <c r="E54" s="75">
        <v>59.86094998689323</v>
      </c>
      <c r="F54" s="79">
        <v>18.556894495936902</v>
      </c>
      <c r="G54" s="77"/>
      <c r="H54" s="128"/>
      <c r="I54" s="75">
        <v>21.16404183200049</v>
      </c>
      <c r="J54" s="79">
        <v>6.560852967920152</v>
      </c>
      <c r="K54" s="77"/>
      <c r="L54" s="128"/>
      <c r="M54" s="75">
        <v>12.219065248845983</v>
      </c>
      <c r="N54" s="79">
        <v>3.7879102271422544</v>
      </c>
      <c r="O54" s="76" t="str">
        <f t="shared" si="2"/>
        <v>Cantata 18/32(n) </v>
      </c>
      <c r="P54" s="77"/>
      <c r="Q54" s="128"/>
      <c r="R54" s="134">
        <v>12</v>
      </c>
      <c r="S54" s="70">
        <v>675</v>
      </c>
      <c r="T54" s="70">
        <v>300</v>
      </c>
      <c r="U54" s="70">
        <v>420</v>
      </c>
      <c r="V54" s="108"/>
      <c r="W54" s="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:104" ht="12.75" customHeight="1">
      <c r="A55" s="71" t="s">
        <v>91</v>
      </c>
      <c r="B55" s="72" t="s">
        <v>12</v>
      </c>
      <c r="C55" s="73" t="s">
        <v>71</v>
      </c>
      <c r="D55" s="74">
        <v>89166.66666666667</v>
      </c>
      <c r="E55" s="75">
        <v>42.22953153106643</v>
      </c>
      <c r="F55" s="79">
        <v>24.11775467440905</v>
      </c>
      <c r="G55" s="77"/>
      <c r="H55" s="128"/>
      <c r="I55" s="75">
        <v>14.930394055974098</v>
      </c>
      <c r="J55" s="79">
        <v>8.526913938634095</v>
      </c>
      <c r="K55" s="77"/>
      <c r="L55" s="128"/>
      <c r="M55" s="75">
        <v>8.620067027323834</v>
      </c>
      <c r="N55" s="79">
        <v>4.923016057827168</v>
      </c>
      <c r="O55" s="76" t="str">
        <f t="shared" si="2"/>
        <v>Cantata 18/32(w) </v>
      </c>
      <c r="P55" s="77"/>
      <c r="Q55" s="128"/>
      <c r="R55" s="134"/>
      <c r="S55" s="70"/>
      <c r="T55" s="70"/>
      <c r="U55" s="70"/>
      <c r="V55" s="108"/>
      <c r="W55" s="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:104" ht="12.75" customHeight="1">
      <c r="A56" s="71" t="s">
        <v>92</v>
      </c>
      <c r="B56" s="72" t="s">
        <v>12</v>
      </c>
      <c r="C56" s="73" t="s">
        <v>71</v>
      </c>
      <c r="D56" s="74">
        <v>108125</v>
      </c>
      <c r="E56" s="75">
        <v>46.502688094345686</v>
      </c>
      <c r="F56" s="79">
        <v>21.391236523399012</v>
      </c>
      <c r="G56" s="77"/>
      <c r="H56" s="128"/>
      <c r="I56" s="75">
        <v>16.441183047457383</v>
      </c>
      <c r="J56" s="79">
        <v>7.562944201830396</v>
      </c>
      <c r="K56" s="77"/>
      <c r="L56" s="128"/>
      <c r="M56" s="75">
        <v>9.492321458245431</v>
      </c>
      <c r="N56" s="79">
        <v>4.366467870792898</v>
      </c>
      <c r="O56" s="76"/>
      <c r="P56" s="77"/>
      <c r="Q56" s="128"/>
      <c r="R56" s="134">
        <v>11</v>
      </c>
      <c r="S56" s="70">
        <v>570</v>
      </c>
      <c r="T56" s="70">
        <v>300</v>
      </c>
      <c r="U56" s="70">
        <v>420</v>
      </c>
      <c r="V56" s="108"/>
      <c r="W56" s="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1:104" ht="12.75" customHeight="1">
      <c r="A57" s="71" t="s">
        <v>93</v>
      </c>
      <c r="B57" s="72" t="s">
        <v>12</v>
      </c>
      <c r="C57" s="73" t="s">
        <v>71</v>
      </c>
      <c r="D57" s="74">
        <v>59791.666666666664</v>
      </c>
      <c r="E57" s="75">
        <v>34.58082320207738</v>
      </c>
      <c r="F57" s="79">
        <v>24.206576241454165</v>
      </c>
      <c r="G57" s="77"/>
      <c r="H57" s="128"/>
      <c r="I57" s="75">
        <v>12.226167292601009</v>
      </c>
      <c r="J57" s="79">
        <v>8.558317104820706</v>
      </c>
      <c r="K57" s="77"/>
      <c r="L57" s="128"/>
      <c r="M57" s="75">
        <v>7.05878097754059</v>
      </c>
      <c r="N57" s="79">
        <v>4.941146684278413</v>
      </c>
      <c r="O57" s="76" t="str">
        <f>(A57)</f>
        <v>Cantata 26/44(w) </v>
      </c>
      <c r="P57" s="77"/>
      <c r="Q57" s="128"/>
      <c r="R57" s="134"/>
      <c r="S57" s="70"/>
      <c r="T57" s="70"/>
      <c r="U57" s="70"/>
      <c r="V57" s="108"/>
      <c r="W57" s="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1:104" ht="12.75" customHeight="1">
      <c r="A58" s="71" t="s">
        <v>94</v>
      </c>
      <c r="B58" s="72" t="s">
        <v>95</v>
      </c>
      <c r="C58" s="73" t="s">
        <v>96</v>
      </c>
      <c r="D58" s="74">
        <v>625083.3333333334</v>
      </c>
      <c r="E58" s="75">
        <v>111.81085218647905</v>
      </c>
      <c r="F58" s="79">
        <v>113.30166354896542</v>
      </c>
      <c r="G58" s="77">
        <v>0</v>
      </c>
      <c r="H58" s="128">
        <v>0</v>
      </c>
      <c r="I58" s="75">
        <v>39.53110589565303</v>
      </c>
      <c r="J58" s="79">
        <v>40.05818730759506</v>
      </c>
      <c r="K58" s="77">
        <v>0</v>
      </c>
      <c r="L58" s="128">
        <v>0</v>
      </c>
      <c r="M58" s="75">
        <v>22.82329463021888</v>
      </c>
      <c r="N58" s="79">
        <v>23.12760522528846</v>
      </c>
      <c r="O58" s="76"/>
      <c r="P58" s="77">
        <v>0</v>
      </c>
      <c r="Q58" s="128">
        <v>0</v>
      </c>
      <c r="R58" s="134">
        <v>59.5</v>
      </c>
      <c r="S58" s="70">
        <v>670</v>
      </c>
      <c r="T58" s="70">
        <v>790</v>
      </c>
      <c r="U58" s="70">
        <v>910</v>
      </c>
      <c r="V58" s="108"/>
      <c r="W58" s="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1:104" ht="12.75" customHeight="1">
      <c r="A59" s="71" t="s">
        <v>97</v>
      </c>
      <c r="B59" s="72" t="s">
        <v>95</v>
      </c>
      <c r="C59" s="73" t="s">
        <v>96</v>
      </c>
      <c r="D59" s="74">
        <v>8450000</v>
      </c>
      <c r="E59" s="75">
        <v>411.0960958218893</v>
      </c>
      <c r="F59" s="79">
        <v>56.639906535460305</v>
      </c>
      <c r="G59" s="77">
        <v>0</v>
      </c>
      <c r="H59" s="128">
        <v>0</v>
      </c>
      <c r="I59" s="75">
        <v>145.34441853748632</v>
      </c>
      <c r="J59" s="79">
        <v>20.025230998498113</v>
      </c>
      <c r="K59" s="77">
        <v>0</v>
      </c>
      <c r="L59" s="128">
        <v>0</v>
      </c>
      <c r="M59" s="75">
        <v>83.91463916782737</v>
      </c>
      <c r="N59" s="79">
        <v>11.561572507567325</v>
      </c>
      <c r="O59" s="76"/>
      <c r="P59" s="77">
        <v>0</v>
      </c>
      <c r="Q59" s="128">
        <v>0</v>
      </c>
      <c r="R59" s="134"/>
      <c r="S59" s="70"/>
      <c r="T59" s="70"/>
      <c r="U59" s="70"/>
      <c r="V59" s="108"/>
      <c r="W59" s="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1:104" ht="12.75" customHeight="1">
      <c r="A60" s="71" t="s">
        <v>98</v>
      </c>
      <c r="B60" s="72" t="s">
        <v>95</v>
      </c>
      <c r="C60" s="73" t="s">
        <v>99</v>
      </c>
      <c r="D60" s="74">
        <v>249916.66666666666</v>
      </c>
      <c r="E60" s="75">
        <v>70.6988920233785</v>
      </c>
      <c r="F60" s="79">
        <v>76.8261293320713</v>
      </c>
      <c r="G60" s="77">
        <v>0</v>
      </c>
      <c r="H60" s="128">
        <v>0</v>
      </c>
      <c r="I60" s="75">
        <v>24.995832986053227</v>
      </c>
      <c r="J60" s="79">
        <v>27.16213851151117</v>
      </c>
      <c r="K60" s="77">
        <v>0</v>
      </c>
      <c r="L60" s="128">
        <v>0</v>
      </c>
      <c r="M60" s="75">
        <v>14.431350903116758</v>
      </c>
      <c r="N60" s="79">
        <v>15.682067981386876</v>
      </c>
      <c r="O60" s="76"/>
      <c r="P60" s="77">
        <v>0</v>
      </c>
      <c r="Q60" s="128">
        <v>0</v>
      </c>
      <c r="R60" s="134">
        <v>50</v>
      </c>
      <c r="S60" s="70">
        <v>575</v>
      </c>
      <c r="T60" s="70">
        <v>750</v>
      </c>
      <c r="U60" s="70">
        <v>880</v>
      </c>
      <c r="V60" s="108"/>
      <c r="W60" s="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1:104" ht="12.75" customHeight="1">
      <c r="A61" s="71" t="s">
        <v>100</v>
      </c>
      <c r="B61" s="72" t="s">
        <v>95</v>
      </c>
      <c r="C61" s="73" t="s">
        <v>99</v>
      </c>
      <c r="D61" s="74">
        <v>4387500</v>
      </c>
      <c r="E61" s="75">
        <v>296.2262648719725</v>
      </c>
      <c r="F61" s="79">
        <v>38.01570399190313</v>
      </c>
      <c r="G61" s="77">
        <v>0</v>
      </c>
      <c r="H61" s="128">
        <v>0</v>
      </c>
      <c r="I61" s="75">
        <v>104.73180032826706</v>
      </c>
      <c r="J61" s="79">
        <v>13.440581042127604</v>
      </c>
      <c r="K61" s="77">
        <v>0</v>
      </c>
      <c r="L61" s="128">
        <v>0</v>
      </c>
      <c r="M61" s="75">
        <v>60.466933112239126</v>
      </c>
      <c r="N61" s="79">
        <v>7.7599230827373535</v>
      </c>
      <c r="O61" s="76"/>
      <c r="P61" s="77">
        <v>0</v>
      </c>
      <c r="Q61" s="128">
        <v>0</v>
      </c>
      <c r="R61" s="134"/>
      <c r="S61" s="70"/>
      <c r="T61" s="70"/>
      <c r="U61" s="70"/>
      <c r="V61" s="108"/>
      <c r="W61" s="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1:104" ht="12.75" customHeight="1">
      <c r="A62" s="71" t="s">
        <v>101</v>
      </c>
      <c r="B62" s="72" t="s">
        <v>95</v>
      </c>
      <c r="C62" s="73" t="s">
        <v>102</v>
      </c>
      <c r="D62" s="74">
        <v>200083.33333333334</v>
      </c>
      <c r="E62" s="75">
        <v>63.25872798805448</v>
      </c>
      <c r="F62" s="79">
        <v>68.63571986703911</v>
      </c>
      <c r="G62" s="77">
        <v>0</v>
      </c>
      <c r="H62" s="128">
        <v>0</v>
      </c>
      <c r="I62" s="75">
        <v>22.365337764794283</v>
      </c>
      <c r="J62" s="79">
        <v>24.266391474801797</v>
      </c>
      <c r="K62" s="77">
        <v>0</v>
      </c>
      <c r="L62" s="128">
        <v>0</v>
      </c>
      <c r="M62" s="75">
        <v>12.912633779020883</v>
      </c>
      <c r="N62" s="79">
        <v>14.010207650237657</v>
      </c>
      <c r="O62" s="76"/>
      <c r="P62" s="77">
        <v>0</v>
      </c>
      <c r="Q62" s="128">
        <v>0</v>
      </c>
      <c r="R62" s="134">
        <v>42.5</v>
      </c>
      <c r="S62" s="70">
        <v>575</v>
      </c>
      <c r="T62" s="70">
        <v>752</v>
      </c>
      <c r="U62" s="70">
        <v>706</v>
      </c>
      <c r="V62" s="108"/>
      <c r="W62" s="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1:104" ht="12.75" customHeight="1">
      <c r="A63" s="71" t="s">
        <v>103</v>
      </c>
      <c r="B63" s="72" t="s">
        <v>95</v>
      </c>
      <c r="C63" s="73" t="s">
        <v>102</v>
      </c>
      <c r="D63" s="74">
        <v>3399166.6666666665</v>
      </c>
      <c r="E63" s="75">
        <v>260.73613737518883</v>
      </c>
      <c r="F63" s="79">
        <v>43.02146266690616</v>
      </c>
      <c r="G63" s="77">
        <v>0</v>
      </c>
      <c r="H63" s="128">
        <v>0</v>
      </c>
      <c r="I63" s="75">
        <v>92.18414541919161</v>
      </c>
      <c r="J63" s="79">
        <v>15.210383994166616</v>
      </c>
      <c r="K63" s="77">
        <v>0</v>
      </c>
      <c r="L63" s="128">
        <v>0</v>
      </c>
      <c r="M63" s="75">
        <v>53.22254117278588</v>
      </c>
      <c r="N63" s="79">
        <v>8.78171929350967</v>
      </c>
      <c r="O63" s="76"/>
      <c r="P63" s="77">
        <v>0</v>
      </c>
      <c r="Q63" s="128">
        <v>0</v>
      </c>
      <c r="R63" s="134"/>
      <c r="S63" s="70"/>
      <c r="T63" s="70"/>
      <c r="U63" s="70"/>
      <c r="V63" s="108"/>
      <c r="W63" s="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1:104" ht="12.75" customHeight="1">
      <c r="A64" s="71" t="s">
        <v>104</v>
      </c>
      <c r="B64" s="72" t="s">
        <v>95</v>
      </c>
      <c r="C64" s="73" t="s">
        <v>105</v>
      </c>
      <c r="D64" s="74">
        <v>150170</v>
      </c>
      <c r="E64" s="75">
        <v>54.80328457309835</v>
      </c>
      <c r="F64" s="79">
        <v>61.79944856115346</v>
      </c>
      <c r="G64" s="77">
        <v>0</v>
      </c>
      <c r="H64" s="128">
        <v>0</v>
      </c>
      <c r="I64" s="75">
        <v>19.375887076466977</v>
      </c>
      <c r="J64" s="79">
        <v>21.849404575590423</v>
      </c>
      <c r="K64" s="77">
        <v>0</v>
      </c>
      <c r="L64" s="128">
        <v>0</v>
      </c>
      <c r="M64" s="75">
        <v>11.186673619386</v>
      </c>
      <c r="N64" s="79">
        <v>12.614759613350172</v>
      </c>
      <c r="O64" s="76"/>
      <c r="P64" s="77">
        <v>0</v>
      </c>
      <c r="Q64" s="128">
        <v>0</v>
      </c>
      <c r="R64" s="134">
        <v>30</v>
      </c>
      <c r="S64" s="70">
        <v>575</v>
      </c>
      <c r="T64" s="70">
        <v>642</v>
      </c>
      <c r="U64" s="70">
        <v>718</v>
      </c>
      <c r="V64" s="108"/>
      <c r="W64" s="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1:104" ht="12.75" customHeight="1">
      <c r="A65" s="71" t="s">
        <v>106</v>
      </c>
      <c r="B65" s="72" t="s">
        <v>95</v>
      </c>
      <c r="C65" s="73" t="s">
        <v>105</v>
      </c>
      <c r="D65" s="74">
        <v>2123416.6666666665</v>
      </c>
      <c r="E65" s="75">
        <v>206.07846402119102</v>
      </c>
      <c r="F65" s="79">
        <v>25.869424206915472</v>
      </c>
      <c r="G65" s="77">
        <v>0</v>
      </c>
      <c r="H65" s="128">
        <v>0</v>
      </c>
      <c r="I65" s="75">
        <v>72.85973968294607</v>
      </c>
      <c r="J65" s="79">
        <v>9.146222641050679</v>
      </c>
      <c r="K65" s="77">
        <v>0</v>
      </c>
      <c r="L65" s="128">
        <v>0</v>
      </c>
      <c r="M65" s="75">
        <v>42.065590319034975</v>
      </c>
      <c r="N65" s="79">
        <v>5.280574103878859</v>
      </c>
      <c r="O65" s="76"/>
      <c r="P65" s="77">
        <v>0</v>
      </c>
      <c r="Q65" s="128">
        <v>0</v>
      </c>
      <c r="R65" s="134"/>
      <c r="S65" s="70"/>
      <c r="T65" s="70"/>
      <c r="U65" s="70"/>
      <c r="V65" s="108"/>
      <c r="W65" s="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1:104" ht="12.75" customHeight="1">
      <c r="A66" s="71" t="s">
        <v>107</v>
      </c>
      <c r="B66" s="72" t="s">
        <v>95</v>
      </c>
      <c r="C66" s="73" t="s">
        <v>108</v>
      </c>
      <c r="D66" s="74">
        <v>50106.666666666664</v>
      </c>
      <c r="E66" s="75">
        <v>31.656489592709633</v>
      </c>
      <c r="F66" s="79">
        <v>34.5055736560535</v>
      </c>
      <c r="G66" s="77">
        <v>0</v>
      </c>
      <c r="H66" s="128">
        <v>0</v>
      </c>
      <c r="I66" s="75">
        <v>11.192259229783176</v>
      </c>
      <c r="J66" s="79">
        <v>12.199562560463661</v>
      </c>
      <c r="K66" s="77">
        <v>0</v>
      </c>
      <c r="L66" s="128">
        <v>0</v>
      </c>
      <c r="M66" s="75">
        <v>6.461853879155389</v>
      </c>
      <c r="N66" s="79">
        <v>7.043420728279374</v>
      </c>
      <c r="O66" s="76"/>
      <c r="P66" s="77">
        <v>0</v>
      </c>
      <c r="Q66" s="128">
        <v>0</v>
      </c>
      <c r="R66" s="134">
        <v>16</v>
      </c>
      <c r="S66" s="70">
        <v>411</v>
      </c>
      <c r="T66" s="70">
        <v>504</v>
      </c>
      <c r="U66" s="70">
        <v>545</v>
      </c>
      <c r="V66" s="108"/>
      <c r="W66" s="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1:104" ht="12.75" customHeight="1">
      <c r="A67" s="71" t="s">
        <v>109</v>
      </c>
      <c r="B67" s="72" t="s">
        <v>95</v>
      </c>
      <c r="C67" s="73" t="s">
        <v>108</v>
      </c>
      <c r="D67" s="74">
        <v>650266.6666666666</v>
      </c>
      <c r="E67" s="75">
        <v>114.04092832546274</v>
      </c>
      <c r="F67" s="79">
        <v>19.386957815328664</v>
      </c>
      <c r="G67" s="77">
        <v>0</v>
      </c>
      <c r="H67" s="128">
        <v>0</v>
      </c>
      <c r="I67" s="75">
        <v>40.31955687587187</v>
      </c>
      <c r="J67" s="79">
        <v>6.854324668898218</v>
      </c>
      <c r="K67" s="77">
        <v>0</v>
      </c>
      <c r="L67" s="128">
        <v>0</v>
      </c>
      <c r="M67" s="75">
        <v>23.278507015891048</v>
      </c>
      <c r="N67" s="79">
        <v>3.957346192701478</v>
      </c>
      <c r="O67" s="76"/>
      <c r="P67" s="77">
        <v>0</v>
      </c>
      <c r="Q67" s="128">
        <v>0</v>
      </c>
      <c r="R67" s="134"/>
      <c r="S67" s="70"/>
      <c r="T67" s="70"/>
      <c r="U67" s="70"/>
      <c r="V67" s="108"/>
      <c r="W67" s="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1:104" ht="12.75" customHeight="1">
      <c r="A68" s="71" t="s">
        <v>110</v>
      </c>
      <c r="B68" s="72" t="s">
        <v>95</v>
      </c>
      <c r="C68" s="73" t="s">
        <v>111</v>
      </c>
      <c r="D68" s="74">
        <v>17473.333333333332</v>
      </c>
      <c r="E68" s="75">
        <v>18.694027566756894</v>
      </c>
      <c r="F68" s="79">
        <v>19.39505360051028</v>
      </c>
      <c r="G68" s="77">
        <v>0</v>
      </c>
      <c r="H68" s="128">
        <v>0</v>
      </c>
      <c r="I68" s="75">
        <v>6.609336830071027</v>
      </c>
      <c r="J68" s="79">
        <v>6.857186961198691</v>
      </c>
      <c r="K68" s="77">
        <v>0</v>
      </c>
      <c r="L68" s="128">
        <v>0</v>
      </c>
      <c r="M68" s="75">
        <v>3.8159023980064153</v>
      </c>
      <c r="N68" s="79">
        <v>3.958998737931656</v>
      </c>
      <c r="O68" s="76"/>
      <c r="P68" s="77">
        <v>0</v>
      </c>
      <c r="Q68" s="128">
        <v>0</v>
      </c>
      <c r="R68" s="134">
        <v>8.5</v>
      </c>
      <c r="S68" s="70">
        <v>314</v>
      </c>
      <c r="T68" s="70">
        <v>306</v>
      </c>
      <c r="U68" s="70">
        <v>338</v>
      </c>
      <c r="V68" s="108"/>
      <c r="W68" s="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1:104" ht="12.75" customHeight="1">
      <c r="A69" s="71" t="s">
        <v>112</v>
      </c>
      <c r="B69" s="72" t="s">
        <v>95</v>
      </c>
      <c r="C69" s="73" t="s">
        <v>111</v>
      </c>
      <c r="D69" s="74">
        <v>198800</v>
      </c>
      <c r="E69" s="75">
        <v>63.05553108173778</v>
      </c>
      <c r="F69" s="79">
        <v>9.98379242127515</v>
      </c>
      <c r="G69" s="77">
        <v>0</v>
      </c>
      <c r="H69" s="128">
        <v>0</v>
      </c>
      <c r="I69" s="75">
        <v>22.293496809607955</v>
      </c>
      <c r="J69" s="79">
        <v>3.5298036615212594</v>
      </c>
      <c r="K69" s="77">
        <v>0</v>
      </c>
      <c r="L69" s="128">
        <v>0</v>
      </c>
      <c r="M69" s="75">
        <v>12.871156384205214</v>
      </c>
      <c r="N69" s="79">
        <v>2.0379330941658256</v>
      </c>
      <c r="O69" s="76"/>
      <c r="P69" s="77">
        <v>0</v>
      </c>
      <c r="Q69" s="128">
        <v>0</v>
      </c>
      <c r="R69" s="134"/>
      <c r="S69" s="70"/>
      <c r="T69" s="70"/>
      <c r="U69" s="70"/>
      <c r="V69" s="108"/>
      <c r="W69" s="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1:22" ht="12.75" customHeight="1">
      <c r="A70" s="71" t="s">
        <v>113</v>
      </c>
      <c r="B70" s="72" t="s">
        <v>95</v>
      </c>
      <c r="C70" s="73" t="s">
        <v>114</v>
      </c>
      <c r="D70" s="74">
        <v>2544.9375000000005</v>
      </c>
      <c r="E70" s="75">
        <v>7.134335988723828</v>
      </c>
      <c r="F70" s="79">
        <v>8.238021607157874</v>
      </c>
      <c r="G70" s="77">
        <v>0</v>
      </c>
      <c r="H70" s="128">
        <v>0</v>
      </c>
      <c r="I70" s="75">
        <v>2.5223686784449257</v>
      </c>
      <c r="J70" s="79">
        <v>2.912580470991317</v>
      </c>
      <c r="K70" s="77">
        <v>0</v>
      </c>
      <c r="L70" s="128">
        <v>0</v>
      </c>
      <c r="M70" s="75">
        <v>1.4562902354956584</v>
      </c>
      <c r="N70" s="79">
        <v>1.6815791189632838</v>
      </c>
      <c r="O70" s="76"/>
      <c r="P70" s="77">
        <v>0</v>
      </c>
      <c r="Q70" s="128">
        <v>0</v>
      </c>
      <c r="R70" s="134">
        <v>1.5</v>
      </c>
      <c r="S70" s="70">
        <v>160</v>
      </c>
      <c r="T70" s="70">
        <v>180</v>
      </c>
      <c r="U70" s="70">
        <v>245</v>
      </c>
      <c r="V70" s="108"/>
    </row>
    <row r="71" spans="1:22" ht="12.75" customHeight="1">
      <c r="A71" s="71" t="s">
        <v>115</v>
      </c>
      <c r="B71" s="72" t="s">
        <v>95</v>
      </c>
      <c r="C71" s="73" t="s">
        <v>114</v>
      </c>
      <c r="D71" s="74">
        <v>9019.27324901683</v>
      </c>
      <c r="E71" s="75">
        <v>13.430765614079363</v>
      </c>
      <c r="F71" s="79">
        <v>3.2981813170291283</v>
      </c>
      <c r="G71" s="77">
        <v>0</v>
      </c>
      <c r="H71" s="128">
        <v>0</v>
      </c>
      <c r="I71" s="75">
        <v>4.748492721121311</v>
      </c>
      <c r="J71" s="79">
        <v>1.1660831874270374</v>
      </c>
      <c r="K71" s="77">
        <v>0</v>
      </c>
      <c r="L71" s="128">
        <v>0</v>
      </c>
      <c r="M71" s="75">
        <v>2.7415435507843675</v>
      </c>
      <c r="N71" s="79">
        <v>0.6732384421584969</v>
      </c>
      <c r="O71" s="76"/>
      <c r="P71" s="77">
        <v>0</v>
      </c>
      <c r="Q71" s="128">
        <v>0</v>
      </c>
      <c r="R71" s="134"/>
      <c r="S71" s="70"/>
      <c r="T71" s="70"/>
      <c r="U71" s="70"/>
      <c r="V71" s="108"/>
    </row>
    <row r="72" spans="1:22" ht="12.75" customHeight="1">
      <c r="A72" s="71" t="s">
        <v>113</v>
      </c>
      <c r="B72" s="72" t="s">
        <v>95</v>
      </c>
      <c r="C72" s="73" t="s">
        <v>81</v>
      </c>
      <c r="D72" s="74">
        <v>9187.5</v>
      </c>
      <c r="E72" s="75">
        <v>13.55544171172596</v>
      </c>
      <c r="F72" s="79">
        <v>15.652475842498529</v>
      </c>
      <c r="G72" s="77">
        <v>0</v>
      </c>
      <c r="H72" s="128">
        <v>0</v>
      </c>
      <c r="I72" s="75">
        <v>4.792572378170203</v>
      </c>
      <c r="J72" s="79">
        <v>5.533985905294664</v>
      </c>
      <c r="K72" s="77">
        <v>0</v>
      </c>
      <c r="L72" s="128">
        <v>0</v>
      </c>
      <c r="M72" s="75">
        <v>2.7669929526473322</v>
      </c>
      <c r="N72" s="79">
        <v>3.1950482521134695</v>
      </c>
      <c r="O72" s="76"/>
      <c r="P72" s="77">
        <v>0</v>
      </c>
      <c r="Q72" s="128">
        <v>0</v>
      </c>
      <c r="R72" s="134">
        <v>2.2</v>
      </c>
      <c r="S72" s="70">
        <v>190</v>
      </c>
      <c r="T72" s="70">
        <v>205</v>
      </c>
      <c r="U72" s="70">
        <v>275</v>
      </c>
      <c r="V72" s="108"/>
    </row>
    <row r="73" spans="1:22" ht="12.75" customHeight="1">
      <c r="A73" s="71" t="s">
        <v>115</v>
      </c>
      <c r="B73" s="72" t="s">
        <v>95</v>
      </c>
      <c r="C73" s="73" t="s">
        <v>55</v>
      </c>
      <c r="D73" s="74">
        <v>28118.08112879048</v>
      </c>
      <c r="E73" s="75">
        <v>23.71416501957869</v>
      </c>
      <c r="F73" s="79">
        <v>8.362894235849213</v>
      </c>
      <c r="G73" s="77">
        <v>0</v>
      </c>
      <c r="H73" s="128">
        <v>0</v>
      </c>
      <c r="I73" s="75">
        <v>8.384223447760455</v>
      </c>
      <c r="J73" s="79">
        <v>2.9567296122574347</v>
      </c>
      <c r="K73" s="77">
        <v>0</v>
      </c>
      <c r="L73" s="128">
        <v>0</v>
      </c>
      <c r="M73" s="75">
        <v>4.84063366451047</v>
      </c>
      <c r="N73" s="79">
        <v>1.7070686375577675</v>
      </c>
      <c r="O73" s="76"/>
      <c r="P73" s="77">
        <v>0</v>
      </c>
      <c r="Q73" s="128">
        <v>0</v>
      </c>
      <c r="R73" s="134"/>
      <c r="S73" s="70"/>
      <c r="T73" s="70"/>
      <c r="U73" s="70"/>
      <c r="V73" s="108"/>
    </row>
    <row r="74" spans="1:22" ht="12.75" customHeight="1">
      <c r="A74" s="71" t="s">
        <v>113</v>
      </c>
      <c r="B74" s="72" t="s">
        <v>95</v>
      </c>
      <c r="C74" s="73" t="s">
        <v>71</v>
      </c>
      <c r="D74" s="74">
        <v>15077.530590844288</v>
      </c>
      <c r="E74" s="75">
        <v>17.365212691380595</v>
      </c>
      <c r="F74" s="79">
        <v>19.64952925644785</v>
      </c>
      <c r="G74" s="77">
        <v>0</v>
      </c>
      <c r="H74" s="128">
        <v>0</v>
      </c>
      <c r="I74" s="75">
        <v>6.139529825410959</v>
      </c>
      <c r="J74" s="79">
        <v>6.947157692178867</v>
      </c>
      <c r="K74" s="77">
        <v>0</v>
      </c>
      <c r="L74" s="128">
        <v>0</v>
      </c>
      <c r="M74" s="75">
        <v>3.544659197398753</v>
      </c>
      <c r="N74" s="79">
        <v>4.010943363682248</v>
      </c>
      <c r="O74" s="76"/>
      <c r="P74" s="77">
        <v>0</v>
      </c>
      <c r="Q74" s="128">
        <v>0</v>
      </c>
      <c r="R74" s="134">
        <v>3.7</v>
      </c>
      <c r="S74" s="70">
        <v>225</v>
      </c>
      <c r="T74" s="70">
        <v>225</v>
      </c>
      <c r="U74" s="70">
        <v>345</v>
      </c>
      <c r="V74" s="108"/>
    </row>
    <row r="75" spans="1:22" ht="12.75" customHeight="1">
      <c r="A75" s="71" t="s">
        <v>115</v>
      </c>
      <c r="B75" s="72" t="s">
        <v>95</v>
      </c>
      <c r="C75" s="73" t="s">
        <v>71</v>
      </c>
      <c r="D75" s="74">
        <v>74627.26916983305</v>
      </c>
      <c r="E75" s="75">
        <v>38.63347490708881</v>
      </c>
      <c r="F75" s="79">
        <v>8.121083671530542</v>
      </c>
      <c r="G75" s="77">
        <v>0</v>
      </c>
      <c r="H75" s="128">
        <v>0</v>
      </c>
      <c r="I75" s="75">
        <v>13.658996043801412</v>
      </c>
      <c r="J75" s="79">
        <v>2.8712366673612957</v>
      </c>
      <c r="K75" s="77">
        <v>0</v>
      </c>
      <c r="L75" s="128">
        <v>0</v>
      </c>
      <c r="M75" s="75">
        <v>7.886025042748778</v>
      </c>
      <c r="N75" s="79">
        <v>1.6577092628081678</v>
      </c>
      <c r="O75" s="76"/>
      <c r="P75" s="77">
        <v>0</v>
      </c>
      <c r="Q75" s="128">
        <v>0</v>
      </c>
      <c r="R75" s="134"/>
      <c r="S75" s="70"/>
      <c r="T75" s="70"/>
      <c r="U75" s="70"/>
      <c r="V75" s="108"/>
    </row>
    <row r="76" spans="1:22" ht="12.75" customHeight="1">
      <c r="A76" s="71" t="s">
        <v>113</v>
      </c>
      <c r="B76" s="72" t="s">
        <v>95</v>
      </c>
      <c r="C76" s="73" t="s">
        <v>61</v>
      </c>
      <c r="D76" s="74">
        <v>26743.8</v>
      </c>
      <c r="E76" s="75">
        <v>23.127386363357186</v>
      </c>
      <c r="F76" s="79">
        <v>26.7052054850735</v>
      </c>
      <c r="G76" s="77">
        <v>0</v>
      </c>
      <c r="H76" s="128">
        <v>0</v>
      </c>
      <c r="I76" s="75">
        <v>8.176765864325576</v>
      </c>
      <c r="J76" s="79">
        <v>9.441715945737828</v>
      </c>
      <c r="K76" s="77">
        <v>0</v>
      </c>
      <c r="L76" s="128">
        <v>0</v>
      </c>
      <c r="M76" s="75">
        <v>4.720857972868915</v>
      </c>
      <c r="N76" s="79">
        <v>5.451177242883717</v>
      </c>
      <c r="O76" s="76"/>
      <c r="P76" s="77">
        <v>0</v>
      </c>
      <c r="Q76" s="128">
        <v>0</v>
      </c>
      <c r="R76" s="134">
        <v>6</v>
      </c>
      <c r="S76" s="70">
        <v>260</v>
      </c>
      <c r="T76" s="70">
        <v>305</v>
      </c>
      <c r="U76" s="70">
        <v>375</v>
      </c>
      <c r="V76" s="108"/>
    </row>
    <row r="77" spans="1:22" ht="12.75" customHeight="1">
      <c r="A77" s="71" t="s">
        <v>115</v>
      </c>
      <c r="B77" s="72" t="s">
        <v>95</v>
      </c>
      <c r="C77" s="73" t="s">
        <v>61</v>
      </c>
      <c r="D77" s="74">
        <v>114618.89446075441</v>
      </c>
      <c r="E77" s="75">
        <v>47.878783288791794</v>
      </c>
      <c r="F77" s="79">
        <v>11.757550765359253</v>
      </c>
      <c r="G77" s="77">
        <v>0</v>
      </c>
      <c r="H77" s="128">
        <v>0</v>
      </c>
      <c r="I77" s="75">
        <v>16.927706169232913</v>
      </c>
      <c r="J77" s="79">
        <v>4.156921938165305</v>
      </c>
      <c r="K77" s="77">
        <v>0</v>
      </c>
      <c r="L77" s="128">
        <v>0</v>
      </c>
      <c r="M77" s="75">
        <v>9.773215713569511</v>
      </c>
      <c r="N77" s="79">
        <v>2.4</v>
      </c>
      <c r="O77" s="76"/>
      <c r="P77" s="77">
        <v>0</v>
      </c>
      <c r="Q77" s="128">
        <v>0</v>
      </c>
      <c r="R77" s="134"/>
      <c r="S77" s="70"/>
      <c r="T77" s="70"/>
      <c r="U77" s="70"/>
      <c r="V77" s="108"/>
    </row>
    <row r="78" spans="1:22" ht="12.75" customHeight="1">
      <c r="A78" s="71" t="s">
        <v>113</v>
      </c>
      <c r="B78" s="72" t="s">
        <v>95</v>
      </c>
      <c r="C78" s="73" t="s">
        <v>116</v>
      </c>
      <c r="D78" s="74">
        <v>39954.7506914913</v>
      </c>
      <c r="E78" s="75">
        <v>28.268268674077408</v>
      </c>
      <c r="F78" s="79">
        <v>34.645634645651974</v>
      </c>
      <c r="G78" s="77">
        <v>0</v>
      </c>
      <c r="H78" s="128">
        <v>0</v>
      </c>
      <c r="I78" s="75">
        <v>9.994342235921694</v>
      </c>
      <c r="J78" s="79">
        <v>12.24908159822605</v>
      </c>
      <c r="K78" s="77">
        <v>0</v>
      </c>
      <c r="L78" s="128">
        <v>0</v>
      </c>
      <c r="M78" s="75">
        <v>5.7702361802826365</v>
      </c>
      <c r="N78" s="79">
        <v>7.072010558061502</v>
      </c>
      <c r="O78" s="76"/>
      <c r="P78" s="77">
        <v>0</v>
      </c>
      <c r="Q78" s="128">
        <v>0</v>
      </c>
      <c r="R78" s="134">
        <v>14</v>
      </c>
      <c r="S78" s="70">
        <v>368</v>
      </c>
      <c r="T78" s="70">
        <v>460</v>
      </c>
      <c r="U78" s="70">
        <v>575</v>
      </c>
      <c r="V78" s="108"/>
    </row>
    <row r="79" spans="1:22" ht="12.75" customHeight="1">
      <c r="A79" s="71" t="s">
        <v>115</v>
      </c>
      <c r="B79" s="72" t="s">
        <v>95</v>
      </c>
      <c r="C79" s="73" t="s">
        <v>116</v>
      </c>
      <c r="D79" s="74">
        <v>251631.70245869178</v>
      </c>
      <c r="E79" s="75">
        <v>70.94106038940943</v>
      </c>
      <c r="F79" s="79">
        <v>16.792855623746664</v>
      </c>
      <c r="G79" s="77">
        <v>0</v>
      </c>
      <c r="H79" s="128">
        <v>0</v>
      </c>
      <c r="I79" s="75">
        <v>25.081452432957892</v>
      </c>
      <c r="J79" s="79">
        <v>5.937171043518958</v>
      </c>
      <c r="K79" s="77">
        <v>0</v>
      </c>
      <c r="L79" s="128">
        <v>0</v>
      </c>
      <c r="M79" s="75">
        <v>14.480783313835033</v>
      </c>
      <c r="N79" s="79">
        <v>3.427827300200522</v>
      </c>
      <c r="O79" s="76"/>
      <c r="P79" s="77">
        <v>0</v>
      </c>
      <c r="Q79" s="128">
        <v>0</v>
      </c>
      <c r="R79" s="134"/>
      <c r="S79" s="70"/>
      <c r="T79" s="70"/>
      <c r="U79" s="70"/>
      <c r="V79" s="108"/>
    </row>
    <row r="80" spans="1:22" ht="12.75" customHeight="1">
      <c r="A80" s="71" t="s">
        <v>117</v>
      </c>
      <c r="B80" s="72" t="s">
        <v>95</v>
      </c>
      <c r="C80" s="73" t="s">
        <v>99</v>
      </c>
      <c r="D80" s="74">
        <v>14891666.666666666</v>
      </c>
      <c r="E80" s="75">
        <v>545.7410863526159</v>
      </c>
      <c r="F80" s="79">
        <v>66.75790953019539</v>
      </c>
      <c r="G80" s="77">
        <v>0</v>
      </c>
      <c r="H80" s="128">
        <v>0</v>
      </c>
      <c r="I80" s="75">
        <v>192.94861146602395</v>
      </c>
      <c r="J80" s="79">
        <v>23.602485263319604</v>
      </c>
      <c r="K80" s="77">
        <v>0</v>
      </c>
      <c r="L80" s="128">
        <v>0</v>
      </c>
      <c r="M80" s="75">
        <v>111.39893276967344</v>
      </c>
      <c r="N80" s="79">
        <v>13.626901220321749</v>
      </c>
      <c r="O80" s="76"/>
      <c r="P80" s="77">
        <v>0</v>
      </c>
      <c r="Q80" s="128">
        <v>0</v>
      </c>
      <c r="R80" s="134">
        <v>27</v>
      </c>
      <c r="S80" s="70">
        <v>609</v>
      </c>
      <c r="T80" s="70">
        <v>600</v>
      </c>
      <c r="U80" s="70">
        <v>627</v>
      </c>
      <c r="V80" s="108"/>
    </row>
    <row r="81" spans="1:22" ht="12.75" customHeight="1">
      <c r="A81" s="71" t="s">
        <v>118</v>
      </c>
      <c r="B81" s="72" t="s">
        <v>95</v>
      </c>
      <c r="C81" s="73" t="s">
        <v>99</v>
      </c>
      <c r="D81" s="74">
        <v>7175000</v>
      </c>
      <c r="E81" s="75">
        <v>378.81393849751623</v>
      </c>
      <c r="F81" s="79">
        <v>66.28385040827854</v>
      </c>
      <c r="G81" s="77">
        <v>0</v>
      </c>
      <c r="H81" s="128">
        <v>0</v>
      </c>
      <c r="I81" s="75">
        <v>133.93095235978873</v>
      </c>
      <c r="J81" s="79">
        <v>23.43488005342423</v>
      </c>
      <c r="K81" s="77">
        <v>0</v>
      </c>
      <c r="L81" s="128">
        <v>0</v>
      </c>
      <c r="M81" s="75">
        <v>77.32507139774697</v>
      </c>
      <c r="N81" s="79">
        <v>13.530134307271071</v>
      </c>
      <c r="O81" s="76"/>
      <c r="P81" s="77">
        <v>0</v>
      </c>
      <c r="Q81" s="128">
        <v>0</v>
      </c>
      <c r="R81" s="134"/>
      <c r="S81" s="70"/>
      <c r="T81" s="70"/>
      <c r="U81" s="70"/>
      <c r="V81" s="108"/>
    </row>
    <row r="82" spans="1:22" ht="12.75" customHeight="1">
      <c r="A82" s="71" t="s">
        <v>119</v>
      </c>
      <c r="B82" s="72" t="s">
        <v>95</v>
      </c>
      <c r="C82" s="73" t="s">
        <v>99</v>
      </c>
      <c r="D82" s="74">
        <v>3575000</v>
      </c>
      <c r="E82" s="75">
        <v>267.39483914241873</v>
      </c>
      <c r="F82" s="79">
        <v>51.494389107914884</v>
      </c>
      <c r="G82" s="77" t="s">
        <v>72</v>
      </c>
      <c r="H82" s="128">
        <v>94.29784928601673</v>
      </c>
      <c r="I82" s="75">
        <v>94.53835200594519</v>
      </c>
      <c r="J82" s="79">
        <v>18.206015865632654</v>
      </c>
      <c r="K82" s="77" t="s">
        <v>72</v>
      </c>
      <c r="L82" s="128">
        <v>33.33932434072474</v>
      </c>
      <c r="M82" s="75">
        <v>54.581742979376045</v>
      </c>
      <c r="N82" s="79">
        <v>10.51124816089361</v>
      </c>
      <c r="O82" s="76"/>
      <c r="P82" s="77" t="s">
        <v>72</v>
      </c>
      <c r="Q82" s="128">
        <v>19.248467882717666</v>
      </c>
      <c r="R82" s="134"/>
      <c r="S82" s="70"/>
      <c r="T82" s="70"/>
      <c r="U82" s="70"/>
      <c r="V82" s="108"/>
    </row>
    <row r="83" spans="1:22" ht="12.75" customHeight="1">
      <c r="A83" s="71" t="s">
        <v>120</v>
      </c>
      <c r="B83" s="72" t="s">
        <v>95</v>
      </c>
      <c r="C83" s="73" t="s">
        <v>99</v>
      </c>
      <c r="D83" s="74">
        <v>1211666.6666666667</v>
      </c>
      <c r="E83" s="75">
        <v>155.6705923844749</v>
      </c>
      <c r="F83" s="79">
        <v>54.89785108050524</v>
      </c>
      <c r="G83" s="77" t="s">
        <v>72</v>
      </c>
      <c r="H83" s="128">
        <v>107.20336707026918</v>
      </c>
      <c r="I83" s="75">
        <v>55.037865753194566</v>
      </c>
      <c r="J83" s="79">
        <v>19.409321385797245</v>
      </c>
      <c r="K83" s="77" t="s">
        <v>72</v>
      </c>
      <c r="L83" s="128">
        <v>37.902113910708984</v>
      </c>
      <c r="M83" s="75">
        <v>31.776126608229365</v>
      </c>
      <c r="N83" s="79">
        <v>11.205976926878</v>
      </c>
      <c r="O83" s="76"/>
      <c r="P83" s="77" t="s">
        <v>72</v>
      </c>
      <c r="Q83" s="128">
        <v>21.882795669203688</v>
      </c>
      <c r="R83" s="134"/>
      <c r="S83" s="70"/>
      <c r="T83" s="70"/>
      <c r="U83" s="70"/>
      <c r="V83" s="108"/>
    </row>
    <row r="84" spans="1:22" ht="12.75" customHeight="1">
      <c r="A84" s="71" t="s">
        <v>121</v>
      </c>
      <c r="B84" s="72" t="s">
        <v>95</v>
      </c>
      <c r="C84" s="73" t="s">
        <v>99</v>
      </c>
      <c r="D84" s="74">
        <v>678333.3333333334</v>
      </c>
      <c r="E84" s="75">
        <v>116.476034731041</v>
      </c>
      <c r="F84" s="79">
        <v>89.42192135356524</v>
      </c>
      <c r="G84" s="77">
        <v>0</v>
      </c>
      <c r="H84" s="128">
        <v>0</v>
      </c>
      <c r="I84" s="75">
        <v>41.18049700201946</v>
      </c>
      <c r="J84" s="79">
        <v>31.61542348791806</v>
      </c>
      <c r="K84" s="77">
        <v>0</v>
      </c>
      <c r="L84" s="128">
        <v>0</v>
      </c>
      <c r="M84" s="75">
        <v>23.77557102947851</v>
      </c>
      <c r="N84" s="79">
        <v>18.253173261293508</v>
      </c>
      <c r="O84" s="76"/>
      <c r="P84" s="77">
        <v>0</v>
      </c>
      <c r="Q84" s="128">
        <v>0</v>
      </c>
      <c r="R84" s="134"/>
      <c r="S84" s="70"/>
      <c r="T84" s="70"/>
      <c r="U84" s="70"/>
      <c r="V84" s="108"/>
    </row>
    <row r="85" spans="1:22" ht="12.75" customHeight="1">
      <c r="A85" s="71" t="s">
        <v>122</v>
      </c>
      <c r="B85" s="72" t="s">
        <v>95</v>
      </c>
      <c r="C85" s="73" t="s">
        <v>99</v>
      </c>
      <c r="D85" s="74">
        <v>339166.6666666667</v>
      </c>
      <c r="E85" s="75">
        <v>82.36099400403891</v>
      </c>
      <c r="F85" s="79">
        <v>55.11520620657947</v>
      </c>
      <c r="G85" s="77">
        <v>0</v>
      </c>
      <c r="H85" s="128">
        <v>0</v>
      </c>
      <c r="I85" s="75">
        <v>29.11900868276025</v>
      </c>
      <c r="J85" s="79">
        <v>19.486168027583616</v>
      </c>
      <c r="K85" s="77">
        <v>0</v>
      </c>
      <c r="L85" s="128">
        <v>0</v>
      </c>
      <c r="M85" s="75">
        <v>16.81186750152668</v>
      </c>
      <c r="N85" s="79">
        <v>11.250344356199681</v>
      </c>
      <c r="O85" s="76"/>
      <c r="P85" s="77">
        <v>0</v>
      </c>
      <c r="Q85" s="128">
        <v>0</v>
      </c>
      <c r="R85" s="134"/>
      <c r="S85" s="70"/>
      <c r="T85" s="70"/>
      <c r="U85" s="70"/>
      <c r="V85" s="108"/>
    </row>
    <row r="86" spans="1:22" ht="12.75" customHeight="1">
      <c r="A86" s="71" t="s">
        <v>123</v>
      </c>
      <c r="B86" s="72" t="s">
        <v>95</v>
      </c>
      <c r="C86" s="73" t="s">
        <v>102</v>
      </c>
      <c r="D86" s="74">
        <v>10499950</v>
      </c>
      <c r="E86" s="75">
        <v>458.2564784048339</v>
      </c>
      <c r="F86" s="79">
        <v>36.00989214696755</v>
      </c>
      <c r="G86" s="77">
        <v>0</v>
      </c>
      <c r="H86" s="128">
        <v>0</v>
      </c>
      <c r="I86" s="75">
        <v>162.01813170136236</v>
      </c>
      <c r="J86" s="79">
        <v>12.73141946345848</v>
      </c>
      <c r="K86" s="77">
        <v>0</v>
      </c>
      <c r="L86" s="128">
        <v>0</v>
      </c>
      <c r="M86" s="75">
        <v>93.5412119513818</v>
      </c>
      <c r="N86" s="79">
        <v>7.350488454393794</v>
      </c>
      <c r="O86" s="76"/>
      <c r="P86" s="77">
        <v>0</v>
      </c>
      <c r="Q86" s="128">
        <v>0</v>
      </c>
      <c r="R86" s="134">
        <v>20</v>
      </c>
      <c r="S86" s="70">
        <v>520</v>
      </c>
      <c r="T86" s="70">
        <v>490</v>
      </c>
      <c r="U86" s="70">
        <v>455</v>
      </c>
      <c r="V86" s="108"/>
    </row>
    <row r="87" spans="1:22" ht="12.75" customHeight="1">
      <c r="A87" s="71" t="s">
        <v>124</v>
      </c>
      <c r="B87" s="72" t="s">
        <v>95</v>
      </c>
      <c r="C87" s="73" t="s">
        <v>102</v>
      </c>
      <c r="D87" s="74">
        <v>4500000</v>
      </c>
      <c r="E87" s="75">
        <v>300</v>
      </c>
      <c r="F87" s="79">
        <v>52.49319811555441</v>
      </c>
      <c r="G87" s="77">
        <v>0</v>
      </c>
      <c r="H87" s="128">
        <v>0</v>
      </c>
      <c r="I87" s="75">
        <v>106.06601717798213</v>
      </c>
      <c r="J87" s="79">
        <v>18.55914817683871</v>
      </c>
      <c r="K87" s="77">
        <v>0</v>
      </c>
      <c r="L87" s="128">
        <v>0</v>
      </c>
      <c r="M87" s="75">
        <v>61.237243569579455</v>
      </c>
      <c r="N87" s="79">
        <v>10.71512919582798</v>
      </c>
      <c r="O87" s="76"/>
      <c r="P87" s="77">
        <v>0</v>
      </c>
      <c r="Q87" s="128">
        <v>0</v>
      </c>
      <c r="R87" s="134"/>
      <c r="S87" s="70"/>
      <c r="T87" s="70"/>
      <c r="U87" s="70"/>
      <c r="V87" s="108"/>
    </row>
    <row r="88" spans="1:22" ht="12.75" customHeight="1">
      <c r="A88" s="71" t="s">
        <v>125</v>
      </c>
      <c r="B88" s="72" t="s">
        <v>95</v>
      </c>
      <c r="C88" s="73" t="s">
        <v>102</v>
      </c>
      <c r="D88" s="74">
        <v>1613333.3333333333</v>
      </c>
      <c r="E88" s="75">
        <v>179.62924780409972</v>
      </c>
      <c r="F88" s="79">
        <v>31.43104564109541</v>
      </c>
      <c r="G88" s="77" t="s">
        <v>72</v>
      </c>
      <c r="H88" s="128">
        <v>63.34696582445913</v>
      </c>
      <c r="I88" s="75">
        <v>63.50852961085883</v>
      </c>
      <c r="J88" s="79">
        <v>11.11255275630122</v>
      </c>
      <c r="K88" s="77" t="s">
        <v>72</v>
      </c>
      <c r="L88" s="128">
        <v>22.396534551033763</v>
      </c>
      <c r="M88" s="75">
        <v>36.666666666666664</v>
      </c>
      <c r="N88" s="79">
        <v>6.4158353252344265</v>
      </c>
      <c r="O88" s="76"/>
      <c r="P88" s="77" t="s">
        <v>72</v>
      </c>
      <c r="Q88" s="128">
        <v>12.930645251954097</v>
      </c>
      <c r="R88" s="134"/>
      <c r="S88" s="70"/>
      <c r="T88" s="70"/>
      <c r="U88" s="70"/>
      <c r="V88" s="108"/>
    </row>
    <row r="89" spans="1:22" ht="12.75" customHeight="1">
      <c r="A89" s="71" t="s">
        <v>126</v>
      </c>
      <c r="B89" s="72" t="s">
        <v>95</v>
      </c>
      <c r="C89" s="73" t="s">
        <v>102</v>
      </c>
      <c r="D89" s="74">
        <v>600025</v>
      </c>
      <c r="E89" s="75">
        <v>109.54679365458398</v>
      </c>
      <c r="F89" s="79">
        <v>38.632110742812046</v>
      </c>
      <c r="G89" s="77" t="s">
        <v>72</v>
      </c>
      <c r="H89" s="128">
        <v>86.30325918113826</v>
      </c>
      <c r="I89" s="75">
        <v>38.73064032519989</v>
      </c>
      <c r="J89" s="79">
        <v>13.658513738896033</v>
      </c>
      <c r="K89" s="77" t="s">
        <v>72</v>
      </c>
      <c r="L89" s="128">
        <v>30.51280990274152</v>
      </c>
      <c r="M89" s="75">
        <v>22.361145617640734</v>
      </c>
      <c r="N89" s="79">
        <v>7.8857465838818275</v>
      </c>
      <c r="O89" s="76"/>
      <c r="P89" s="77" t="s">
        <v>72</v>
      </c>
      <c r="Q89" s="128">
        <v>17.616579011079693</v>
      </c>
      <c r="R89" s="134"/>
      <c r="S89" s="70"/>
      <c r="T89" s="70"/>
      <c r="U89" s="70"/>
      <c r="V89" s="108"/>
    </row>
    <row r="90" spans="1:22" ht="12.75" customHeight="1">
      <c r="A90" s="71" t="s">
        <v>127</v>
      </c>
      <c r="B90" s="72" t="s">
        <v>95</v>
      </c>
      <c r="C90" s="73" t="s">
        <v>102</v>
      </c>
      <c r="D90" s="74">
        <v>249916.66666666666</v>
      </c>
      <c r="E90" s="75">
        <v>70.6988920233785</v>
      </c>
      <c r="F90" s="79">
        <v>65.93486954714948</v>
      </c>
      <c r="G90" s="77">
        <v>0</v>
      </c>
      <c r="H90" s="128">
        <v>0</v>
      </c>
      <c r="I90" s="75">
        <v>24.995832986053227</v>
      </c>
      <c r="J90" s="79">
        <v>23.311496686719888</v>
      </c>
      <c r="K90" s="77">
        <v>0</v>
      </c>
      <c r="L90" s="128">
        <v>0</v>
      </c>
      <c r="M90" s="75">
        <v>14.431350903116758</v>
      </c>
      <c r="N90" s="79">
        <v>13.458898887290797</v>
      </c>
      <c r="O90" s="76"/>
      <c r="P90" s="77">
        <v>0</v>
      </c>
      <c r="Q90" s="128">
        <v>0</v>
      </c>
      <c r="R90" s="134"/>
      <c r="S90" s="70"/>
      <c r="T90" s="70"/>
      <c r="U90" s="70"/>
      <c r="V90" s="108"/>
    </row>
    <row r="91" spans="1:22" ht="12.75" customHeight="1">
      <c r="A91" s="71" t="s">
        <v>128</v>
      </c>
      <c r="B91" s="72" t="s">
        <v>95</v>
      </c>
      <c r="C91" s="73" t="s">
        <v>102</v>
      </c>
      <c r="D91" s="74">
        <v>270000</v>
      </c>
      <c r="E91" s="75">
        <v>73.48469228349535</v>
      </c>
      <c r="F91" s="79">
        <v>28.567954405911884</v>
      </c>
      <c r="G91" s="77">
        <v>0</v>
      </c>
      <c r="H91" s="128">
        <v>0</v>
      </c>
      <c r="I91" s="75">
        <v>25.98076211353316</v>
      </c>
      <c r="J91" s="79">
        <v>10.1002971425242</v>
      </c>
      <c r="K91" s="77">
        <v>0</v>
      </c>
      <c r="L91" s="128">
        <v>0</v>
      </c>
      <c r="M91" s="75">
        <v>15</v>
      </c>
      <c r="N91" s="79">
        <v>5.831409274131555</v>
      </c>
      <c r="O91" s="76"/>
      <c r="P91" s="77">
        <v>0</v>
      </c>
      <c r="Q91" s="128">
        <v>0</v>
      </c>
      <c r="R91" s="134"/>
      <c r="S91" s="70"/>
      <c r="T91" s="70"/>
      <c r="U91" s="70"/>
      <c r="V91" s="108"/>
    </row>
    <row r="92" spans="1:22" ht="12.75" customHeight="1">
      <c r="A92" s="71" t="s">
        <v>129</v>
      </c>
      <c r="B92" s="72" t="s">
        <v>95</v>
      </c>
      <c r="C92" s="73" t="s">
        <v>105</v>
      </c>
      <c r="D92" s="74">
        <v>9333266.666666666</v>
      </c>
      <c r="E92" s="75">
        <v>432.0478368576023</v>
      </c>
      <c r="F92" s="79">
        <v>37.72723187757181</v>
      </c>
      <c r="G92" s="77">
        <v>0</v>
      </c>
      <c r="H92" s="128">
        <v>0</v>
      </c>
      <c r="I92" s="75">
        <v>152.75197761949488</v>
      </c>
      <c r="J92" s="79">
        <v>13.338590748014155</v>
      </c>
      <c r="K92" s="77">
        <v>0</v>
      </c>
      <c r="L92" s="128">
        <v>0</v>
      </c>
      <c r="M92" s="75">
        <v>88.19139539786306</v>
      </c>
      <c r="N92" s="79">
        <v>7.701038958976224</v>
      </c>
      <c r="O92" s="76"/>
      <c r="P92" s="77">
        <v>0</v>
      </c>
      <c r="Q92" s="128">
        <v>0</v>
      </c>
      <c r="R92" s="134">
        <v>20</v>
      </c>
      <c r="S92" s="70">
        <v>520</v>
      </c>
      <c r="T92" s="70">
        <v>490</v>
      </c>
      <c r="U92" s="70">
        <v>455</v>
      </c>
      <c r="V92" s="108"/>
    </row>
    <row r="93" spans="1:22" ht="12.75" customHeight="1">
      <c r="A93" s="71" t="s">
        <v>130</v>
      </c>
      <c r="B93" s="72" t="s">
        <v>95</v>
      </c>
      <c r="C93" s="73" t="s">
        <v>105</v>
      </c>
      <c r="D93" s="74">
        <v>3374933.3333333335</v>
      </c>
      <c r="E93" s="75">
        <v>259.80505512146345</v>
      </c>
      <c r="F93" s="79">
        <v>38.61370129154377</v>
      </c>
      <c r="G93" s="77">
        <v>0</v>
      </c>
      <c r="H93" s="128">
        <v>0</v>
      </c>
      <c r="I93" s="75">
        <v>91.85495813146579</v>
      </c>
      <c r="J93" s="79">
        <v>13.652005014981173</v>
      </c>
      <c r="K93" s="77">
        <v>0</v>
      </c>
      <c r="L93" s="128">
        <v>0</v>
      </c>
      <c r="M93" s="75">
        <v>53.03248480360358</v>
      </c>
      <c r="N93" s="79">
        <v>7.881988770377502</v>
      </c>
      <c r="O93" s="76"/>
      <c r="P93" s="77">
        <v>0</v>
      </c>
      <c r="Q93" s="128">
        <v>0</v>
      </c>
      <c r="R93" s="134"/>
      <c r="S93" s="70"/>
      <c r="T93" s="70"/>
      <c r="U93" s="70"/>
      <c r="V93" s="108"/>
    </row>
    <row r="94" spans="1:22" ht="12.75" customHeight="1">
      <c r="A94" s="71" t="s">
        <v>131</v>
      </c>
      <c r="B94" s="72" t="s">
        <v>95</v>
      </c>
      <c r="C94" s="73" t="s">
        <v>105</v>
      </c>
      <c r="D94" s="74">
        <v>1360000</v>
      </c>
      <c r="E94" s="75">
        <v>164.92422502470643</v>
      </c>
      <c r="F94" s="79">
        <v>25.95963601234369</v>
      </c>
      <c r="G94" s="77" t="s">
        <v>72</v>
      </c>
      <c r="H94" s="128">
        <v>55.197700232731044</v>
      </c>
      <c r="I94" s="75">
        <v>58.309518948453004</v>
      </c>
      <c r="J94" s="79">
        <v>9.178117330731364</v>
      </c>
      <c r="K94" s="77" t="s">
        <v>72</v>
      </c>
      <c r="L94" s="128">
        <v>19.515334070233198</v>
      </c>
      <c r="M94" s="75">
        <v>33.665016461206925</v>
      </c>
      <c r="N94" s="79">
        <v>5.298988511551722</v>
      </c>
      <c r="O94" s="76"/>
      <c r="P94" s="77" t="s">
        <v>72</v>
      </c>
      <c r="Q94" s="128">
        <v>11.26718337877461</v>
      </c>
      <c r="R94" s="134"/>
      <c r="S94" s="70"/>
      <c r="T94" s="70"/>
      <c r="U94" s="70"/>
      <c r="V94" s="108"/>
    </row>
    <row r="95" spans="1:22" ht="12.75" customHeight="1">
      <c r="A95" s="71" t="s">
        <v>132</v>
      </c>
      <c r="B95" s="72" t="s">
        <v>95</v>
      </c>
      <c r="C95" s="73" t="s">
        <v>105</v>
      </c>
      <c r="D95" s="74">
        <v>450000</v>
      </c>
      <c r="E95" s="75">
        <v>94.86832980505137</v>
      </c>
      <c r="F95" s="79">
        <v>33.45569231875917</v>
      </c>
      <c r="G95" s="77" t="s">
        <v>72</v>
      </c>
      <c r="H95" s="128">
        <v>74.73925782860601</v>
      </c>
      <c r="I95" s="75">
        <v>33.54101966249684</v>
      </c>
      <c r="J95" s="79">
        <v>11.82837345394265</v>
      </c>
      <c r="K95" s="77" t="s">
        <v>72</v>
      </c>
      <c r="L95" s="128">
        <v>26.424318015728534</v>
      </c>
      <c r="M95" s="75">
        <v>19.364916731037084</v>
      </c>
      <c r="N95" s="79">
        <v>6.8291145977092125</v>
      </c>
      <c r="O95" s="76"/>
      <c r="P95" s="77" t="s">
        <v>72</v>
      </c>
      <c r="Q95" s="128">
        <v>15.256087119533147</v>
      </c>
      <c r="R95" s="134"/>
      <c r="S95" s="70"/>
      <c r="T95" s="70"/>
      <c r="U95" s="70"/>
      <c r="V95" s="108"/>
    </row>
    <row r="96" spans="1:22" ht="12.75" customHeight="1">
      <c r="A96" s="71" t="s">
        <v>133</v>
      </c>
      <c r="B96" s="72" t="s">
        <v>95</v>
      </c>
      <c r="C96" s="73" t="s">
        <v>105</v>
      </c>
      <c r="D96" s="74">
        <v>200083.33333333334</v>
      </c>
      <c r="E96" s="75">
        <v>63.25872798805448</v>
      </c>
      <c r="F96" s="79">
        <v>56.3292005928236</v>
      </c>
      <c r="G96" s="77">
        <v>0</v>
      </c>
      <c r="H96" s="128">
        <v>0</v>
      </c>
      <c r="I96" s="75">
        <v>22.365337764794283</v>
      </c>
      <c r="J96" s="79">
        <v>19.915379859001426</v>
      </c>
      <c r="K96" s="77">
        <v>0</v>
      </c>
      <c r="L96" s="128">
        <v>0</v>
      </c>
      <c r="M96" s="75">
        <v>12.912633779020883</v>
      </c>
      <c r="N96" s="79">
        <v>11.498149922608127</v>
      </c>
      <c r="O96" s="76"/>
      <c r="P96" s="77">
        <v>0</v>
      </c>
      <c r="Q96" s="128">
        <v>0</v>
      </c>
      <c r="R96" s="134"/>
      <c r="S96" s="70"/>
      <c r="T96" s="70"/>
      <c r="U96" s="70"/>
      <c r="V96" s="108"/>
    </row>
    <row r="97" spans="1:22" ht="12.75" customHeight="1">
      <c r="A97" s="71" t="s">
        <v>134</v>
      </c>
      <c r="B97" s="72" t="s">
        <v>95</v>
      </c>
      <c r="C97" s="73" t="s">
        <v>105</v>
      </c>
      <c r="D97" s="74">
        <v>202466.66666666666</v>
      </c>
      <c r="E97" s="75">
        <v>63.63437226321427</v>
      </c>
      <c r="F97" s="79">
        <v>20.15738887262477</v>
      </c>
      <c r="G97" s="77">
        <v>0</v>
      </c>
      <c r="H97" s="128">
        <v>0</v>
      </c>
      <c r="I97" s="75">
        <v>22.49814807193398</v>
      </c>
      <c r="J97" s="79">
        <v>7.126713181423616</v>
      </c>
      <c r="K97" s="77">
        <v>0</v>
      </c>
      <c r="L97" s="128">
        <v>0</v>
      </c>
      <c r="M97" s="75">
        <v>12.989311845599142</v>
      </c>
      <c r="N97" s="79">
        <v>4.1146097737321785</v>
      </c>
      <c r="O97" s="76"/>
      <c r="P97" s="77">
        <v>0</v>
      </c>
      <c r="Q97" s="128">
        <v>0</v>
      </c>
      <c r="R97" s="134"/>
      <c r="S97" s="70"/>
      <c r="T97" s="70"/>
      <c r="U97" s="70"/>
      <c r="V97" s="80"/>
    </row>
    <row r="98" spans="1:22" ht="12.75" customHeight="1">
      <c r="A98" s="71" t="s">
        <v>135</v>
      </c>
      <c r="B98" s="72" t="s">
        <v>95</v>
      </c>
      <c r="C98" s="73" t="s">
        <v>108</v>
      </c>
      <c r="D98" s="74">
        <v>5621666.666666667</v>
      </c>
      <c r="E98" s="75">
        <v>335.31080109852314</v>
      </c>
      <c r="F98" s="79">
        <v>20.48934307484678</v>
      </c>
      <c r="G98" s="77">
        <v>0</v>
      </c>
      <c r="H98" s="128">
        <v>0</v>
      </c>
      <c r="I98" s="75">
        <v>118.55027063092967</v>
      </c>
      <c r="J98" s="79">
        <v>7.244076715140891</v>
      </c>
      <c r="K98" s="77">
        <v>0</v>
      </c>
      <c r="L98" s="128">
        <v>0</v>
      </c>
      <c r="M98" s="75">
        <v>68.44503066127024</v>
      </c>
      <c r="N98" s="79">
        <v>4.182369641516894</v>
      </c>
      <c r="O98" s="76"/>
      <c r="P98" s="77">
        <v>0</v>
      </c>
      <c r="Q98" s="128">
        <v>0</v>
      </c>
      <c r="R98" s="134">
        <v>8</v>
      </c>
      <c r="S98" s="70">
        <v>425</v>
      </c>
      <c r="T98" s="70">
        <v>320</v>
      </c>
      <c r="U98" s="70">
        <v>510</v>
      </c>
      <c r="V98" s="108"/>
    </row>
    <row r="99" spans="1:22" ht="12.75" customHeight="1">
      <c r="A99" s="71" t="s">
        <v>136</v>
      </c>
      <c r="B99" s="72" t="s">
        <v>95</v>
      </c>
      <c r="C99" s="73" t="s">
        <v>108</v>
      </c>
      <c r="D99" s="74">
        <v>2499166.6666666665</v>
      </c>
      <c r="E99" s="75">
        <v>223.56952684418627</v>
      </c>
      <c r="F99" s="79">
        <v>35.190606713219616</v>
      </c>
      <c r="G99" s="77">
        <v>0</v>
      </c>
      <c r="H99" s="128">
        <v>0</v>
      </c>
      <c r="I99" s="75">
        <v>79.043764249096</v>
      </c>
      <c r="J99" s="79">
        <v>12.441758320493218</v>
      </c>
      <c r="K99" s="77">
        <v>0</v>
      </c>
      <c r="L99" s="128">
        <v>0</v>
      </c>
      <c r="M99" s="75">
        <v>45.63593856697689</v>
      </c>
      <c r="N99" s="79">
        <v>7.183252515529025</v>
      </c>
      <c r="O99" s="76"/>
      <c r="P99" s="77">
        <v>0</v>
      </c>
      <c r="Q99" s="128">
        <v>0</v>
      </c>
      <c r="R99" s="134"/>
      <c r="S99" s="70"/>
      <c r="T99" s="70"/>
      <c r="U99" s="70"/>
      <c r="V99" s="108"/>
    </row>
    <row r="100" spans="1:22" ht="12.75" customHeight="1">
      <c r="A100" s="71" t="s">
        <v>137</v>
      </c>
      <c r="B100" s="72" t="s">
        <v>95</v>
      </c>
      <c r="C100" s="73" t="s">
        <v>108</v>
      </c>
      <c r="D100" s="74">
        <v>723000</v>
      </c>
      <c r="E100" s="75">
        <v>120.24974012445931</v>
      </c>
      <c r="F100" s="79">
        <v>21.040978105657246</v>
      </c>
      <c r="G100" s="77" t="s">
        <v>72</v>
      </c>
      <c r="H100" s="128">
        <v>42.40654721424692</v>
      </c>
      <c r="I100" s="75">
        <v>42.514703338962626</v>
      </c>
      <c r="J100" s="79">
        <v>7.439109150653959</v>
      </c>
      <c r="K100" s="77" t="s">
        <v>72</v>
      </c>
      <c r="L100" s="128">
        <v>14.992978550950747</v>
      </c>
      <c r="M100" s="75">
        <v>24.545875417267155</v>
      </c>
      <c r="N100" s="79">
        <v>4.294971670661071</v>
      </c>
      <c r="O100" s="76"/>
      <c r="P100" s="77" t="s">
        <v>72</v>
      </c>
      <c r="Q100" s="128">
        <v>8.6562002023457</v>
      </c>
      <c r="R100" s="134"/>
      <c r="S100" s="70"/>
      <c r="T100" s="70"/>
      <c r="U100" s="70"/>
      <c r="V100" s="108"/>
    </row>
    <row r="101" spans="1:22" ht="12.75" customHeight="1">
      <c r="A101" s="71" t="s">
        <v>138</v>
      </c>
      <c r="B101" s="72" t="s">
        <v>95</v>
      </c>
      <c r="C101" s="73" t="s">
        <v>108</v>
      </c>
      <c r="D101" s="74">
        <v>200083.33333333334</v>
      </c>
      <c r="E101" s="75">
        <v>63.25872798805448</v>
      </c>
      <c r="F101" s="79">
        <v>22.30844101918343</v>
      </c>
      <c r="G101" s="77" t="s">
        <v>72</v>
      </c>
      <c r="H101" s="128">
        <v>52.40524614224532</v>
      </c>
      <c r="I101" s="75">
        <v>22.365337764794283</v>
      </c>
      <c r="J101" s="79">
        <v>7.887224961182369</v>
      </c>
      <c r="K101" s="77" t="s">
        <v>72</v>
      </c>
      <c r="L101" s="128">
        <v>18.52805245846591</v>
      </c>
      <c r="M101" s="75">
        <v>12.912633779020883</v>
      </c>
      <c r="N101" s="79">
        <v>4.553691454497777</v>
      </c>
      <c r="O101" s="76"/>
      <c r="P101" s="77" t="s">
        <v>72</v>
      </c>
      <c r="Q101" s="128">
        <v>10.6971760744548</v>
      </c>
      <c r="R101" s="134"/>
      <c r="S101" s="70"/>
      <c r="T101" s="70"/>
      <c r="U101" s="70"/>
      <c r="V101" s="108"/>
    </row>
    <row r="102" spans="1:22" ht="12.75" customHeight="1">
      <c r="A102" s="71" t="s">
        <v>139</v>
      </c>
      <c r="B102" s="72" t="s">
        <v>95</v>
      </c>
      <c r="C102" s="73" t="s">
        <v>108</v>
      </c>
      <c r="D102" s="74">
        <v>110083.33333333333</v>
      </c>
      <c r="E102" s="75">
        <v>46.921920960960946</v>
      </c>
      <c r="F102" s="79">
        <v>38.87139206925687</v>
      </c>
      <c r="G102" s="77">
        <v>0</v>
      </c>
      <c r="H102" s="128">
        <v>0</v>
      </c>
      <c r="I102" s="75">
        <v>16.589404248897345</v>
      </c>
      <c r="J102" s="79">
        <v>13.743112463166257</v>
      </c>
      <c r="K102" s="77">
        <v>0</v>
      </c>
      <c r="L102" s="128">
        <v>0</v>
      </c>
      <c r="M102" s="75">
        <v>9.577897008796404</v>
      </c>
      <c r="N102" s="79">
        <v>7.934589680112339</v>
      </c>
      <c r="O102" s="76"/>
      <c r="P102" s="77">
        <v>0</v>
      </c>
      <c r="Q102" s="128">
        <v>0</v>
      </c>
      <c r="R102" s="134"/>
      <c r="S102" s="70"/>
      <c r="T102" s="70"/>
      <c r="U102" s="70"/>
      <c r="V102" s="108"/>
    </row>
    <row r="103" spans="1:22" ht="12.75" customHeight="1">
      <c r="A103" s="71" t="s">
        <v>140</v>
      </c>
      <c r="B103" s="72" t="s">
        <v>95</v>
      </c>
      <c r="C103" s="73" t="s">
        <v>108</v>
      </c>
      <c r="D103" s="74">
        <v>55108.333333333336</v>
      </c>
      <c r="E103" s="75">
        <v>33.198895563959155</v>
      </c>
      <c r="F103" s="79">
        <v>24.166819591586798</v>
      </c>
      <c r="G103" s="77">
        <v>0</v>
      </c>
      <c r="H103" s="128">
        <v>0</v>
      </c>
      <c r="I103" s="75">
        <v>11.737582090589754</v>
      </c>
      <c r="J103" s="79">
        <v>8.544261006461467</v>
      </c>
      <c r="K103" s="77">
        <v>0</v>
      </c>
      <c r="L103" s="128">
        <v>0</v>
      </c>
      <c r="M103" s="75">
        <v>6.776696179637325</v>
      </c>
      <c r="N103" s="79">
        <v>4.933031392106951</v>
      </c>
      <c r="O103" s="76"/>
      <c r="P103" s="77">
        <v>0</v>
      </c>
      <c r="Q103" s="128">
        <v>0</v>
      </c>
      <c r="R103" s="134"/>
      <c r="S103" s="70"/>
      <c r="T103" s="70"/>
      <c r="U103" s="70"/>
      <c r="V103" s="108"/>
    </row>
    <row r="104" spans="1:22" ht="12.75" customHeight="1">
      <c r="A104" s="71" t="s">
        <v>141</v>
      </c>
      <c r="B104" s="72" t="s">
        <v>12</v>
      </c>
      <c r="C104" s="73" t="s">
        <v>71</v>
      </c>
      <c r="D104" s="74">
        <v>170916</v>
      </c>
      <c r="E104" s="75">
        <v>58.46640060752843</v>
      </c>
      <c r="F104" s="79">
        <v>15.228457832658565</v>
      </c>
      <c r="G104" s="77">
        <v>0</v>
      </c>
      <c r="H104" s="128">
        <v>0</v>
      </c>
      <c r="I104" s="75">
        <v>20.670994170576314</v>
      </c>
      <c r="J104" s="79">
        <v>5.384072900243133</v>
      </c>
      <c r="K104" s="77">
        <v>0</v>
      </c>
      <c r="L104" s="128">
        <v>0</v>
      </c>
      <c r="M104" s="75">
        <v>11.93440404879942</v>
      </c>
      <c r="N104" s="79">
        <v>3.1084959382919415</v>
      </c>
      <c r="O104" s="76"/>
      <c r="P104" s="77">
        <v>0</v>
      </c>
      <c r="Q104" s="128">
        <v>0</v>
      </c>
      <c r="R104" s="134">
        <v>7.8</v>
      </c>
      <c r="S104" s="70">
        <v>680</v>
      </c>
      <c r="T104" s="70">
        <v>300</v>
      </c>
      <c r="U104" s="70">
        <v>415</v>
      </c>
      <c r="V104" s="108"/>
    </row>
    <row r="105" spans="1:22" ht="12.75" customHeight="1">
      <c r="A105" s="71" t="s">
        <v>142</v>
      </c>
      <c r="B105" s="72" t="s">
        <v>12</v>
      </c>
      <c r="C105" s="73" t="s">
        <v>71</v>
      </c>
      <c r="D105" s="74">
        <v>106931.66666666667</v>
      </c>
      <c r="E105" s="75">
        <v>46.24536012762073</v>
      </c>
      <c r="F105" s="79">
        <v>16.239649719234258</v>
      </c>
      <c r="G105" s="77">
        <v>0</v>
      </c>
      <c r="H105" s="128">
        <v>0</v>
      </c>
      <c r="I105" s="75">
        <v>16.3502038723273</v>
      </c>
      <c r="J105" s="79">
        <v>5.7415832202823776</v>
      </c>
      <c r="K105" s="77">
        <v>0</v>
      </c>
      <c r="L105" s="128">
        <v>0</v>
      </c>
      <c r="M105" s="75">
        <v>9.439794606993429</v>
      </c>
      <c r="N105" s="79">
        <v>3.3149046178046695</v>
      </c>
      <c r="O105" s="76"/>
      <c r="P105" s="77">
        <v>0</v>
      </c>
      <c r="Q105" s="128">
        <v>0</v>
      </c>
      <c r="R105" s="134">
        <v>6</v>
      </c>
      <c r="S105" s="70">
        <v>545</v>
      </c>
      <c r="T105" s="70">
        <v>300</v>
      </c>
      <c r="U105" s="70">
        <v>415</v>
      </c>
      <c r="V105" s="108"/>
    </row>
    <row r="106" spans="1:22" ht="12.75" customHeight="1">
      <c r="A106" s="71" t="s">
        <v>143</v>
      </c>
      <c r="B106" s="72" t="s">
        <v>12</v>
      </c>
      <c r="C106" s="73" t="s">
        <v>71</v>
      </c>
      <c r="D106" s="74">
        <v>87002.33333333333</v>
      </c>
      <c r="E106" s="75">
        <v>41.71386659932961</v>
      </c>
      <c r="F106" s="79">
        <v>22.31206818103677</v>
      </c>
      <c r="G106" s="77">
        <v>0</v>
      </c>
      <c r="H106" s="128">
        <v>0</v>
      </c>
      <c r="I106" s="75">
        <v>14.748078970948498</v>
      </c>
      <c r="J106" s="79">
        <v>7.888507356553848</v>
      </c>
      <c r="K106" s="77">
        <v>0</v>
      </c>
      <c r="L106" s="128">
        <v>0</v>
      </c>
      <c r="M106" s="75">
        <v>8.514807363906975</v>
      </c>
      <c r="N106" s="79">
        <v>4.554431845810708</v>
      </c>
      <c r="O106" s="76"/>
      <c r="P106" s="77">
        <v>0</v>
      </c>
      <c r="Q106" s="128">
        <v>0</v>
      </c>
      <c r="R106" s="134">
        <v>6</v>
      </c>
      <c r="S106" s="70">
        <v>545</v>
      </c>
      <c r="T106" s="70">
        <v>300</v>
      </c>
      <c r="U106" s="70">
        <v>415</v>
      </c>
      <c r="V106" s="108"/>
    </row>
    <row r="107" spans="1:22" ht="12.75" customHeight="1">
      <c r="A107" s="71" t="s">
        <v>144</v>
      </c>
      <c r="B107" s="72" t="s">
        <v>12</v>
      </c>
      <c r="C107" s="73" t="s">
        <v>71</v>
      </c>
      <c r="D107" s="74">
        <v>65191.333333333336</v>
      </c>
      <c r="E107" s="75">
        <v>36.10854007941427</v>
      </c>
      <c r="F107" s="79">
        <v>26.283658243852706</v>
      </c>
      <c r="G107" s="77">
        <v>0</v>
      </c>
      <c r="H107" s="128">
        <v>0</v>
      </c>
      <c r="I107" s="75">
        <v>12.766296774450035</v>
      </c>
      <c r="J107" s="79">
        <v>9.292676489308977</v>
      </c>
      <c r="K107" s="77">
        <v>0</v>
      </c>
      <c r="L107" s="128">
        <v>0</v>
      </c>
      <c r="M107" s="75">
        <v>7.370624879283378</v>
      </c>
      <c r="N107" s="79">
        <v>5.365129272594643</v>
      </c>
      <c r="O107" s="76"/>
      <c r="P107" s="77">
        <v>0</v>
      </c>
      <c r="Q107" s="128">
        <v>0</v>
      </c>
      <c r="R107" s="134">
        <v>6</v>
      </c>
      <c r="S107" s="70">
        <v>545</v>
      </c>
      <c r="T107" s="70">
        <v>300</v>
      </c>
      <c r="U107" s="70">
        <v>415</v>
      </c>
      <c r="V107" s="108"/>
    </row>
    <row r="108" spans="1:22" ht="12.75" customHeight="1">
      <c r="A108" s="71" t="s">
        <v>145</v>
      </c>
      <c r="B108" s="72" t="s">
        <v>12</v>
      </c>
      <c r="C108" s="73" t="s">
        <v>71</v>
      </c>
      <c r="D108" s="74">
        <v>36133.333333333336</v>
      </c>
      <c r="E108" s="75">
        <v>26.882460204874604</v>
      </c>
      <c r="F108" s="79">
        <v>25.0902961912163</v>
      </c>
      <c r="G108" s="77">
        <v>0</v>
      </c>
      <c r="H108" s="128">
        <v>0</v>
      </c>
      <c r="I108" s="75">
        <v>9.50438495292217</v>
      </c>
      <c r="J108" s="79">
        <v>8.870759289394027</v>
      </c>
      <c r="K108" s="77">
        <v>0</v>
      </c>
      <c r="L108" s="128">
        <v>0</v>
      </c>
      <c r="M108" s="75">
        <v>5.487359211051443</v>
      </c>
      <c r="N108" s="79">
        <v>5.121535263648013</v>
      </c>
      <c r="O108" s="76"/>
      <c r="P108" s="77">
        <v>0</v>
      </c>
      <c r="Q108" s="128">
        <v>0</v>
      </c>
      <c r="R108" s="134">
        <v>6</v>
      </c>
      <c r="S108" s="70">
        <v>545</v>
      </c>
      <c r="T108" s="70">
        <v>300</v>
      </c>
      <c r="U108" s="70">
        <v>415</v>
      </c>
      <c r="V108" s="108"/>
    </row>
    <row r="109" spans="1:22" ht="12.75" customHeight="1">
      <c r="A109" s="71" t="s">
        <v>146</v>
      </c>
      <c r="B109" s="72" t="s">
        <v>147</v>
      </c>
      <c r="C109" s="73" t="s">
        <v>108</v>
      </c>
      <c r="D109" s="74">
        <v>352800</v>
      </c>
      <c r="E109" s="75">
        <v>84</v>
      </c>
      <c r="F109" s="79">
        <v>16</v>
      </c>
      <c r="G109" s="77">
        <v>0</v>
      </c>
      <c r="H109" s="128">
        <v>0</v>
      </c>
      <c r="I109" s="75">
        <v>29.698484809834994</v>
      </c>
      <c r="J109" s="79">
        <v>5.65685424949238</v>
      </c>
      <c r="K109" s="77">
        <v>0</v>
      </c>
      <c r="L109" s="128">
        <v>0</v>
      </c>
      <c r="M109" s="75">
        <v>17.146428199482248</v>
      </c>
      <c r="N109" s="79">
        <v>3.265986323710904</v>
      </c>
      <c r="O109" s="76"/>
      <c r="P109" s="77">
        <v>0</v>
      </c>
      <c r="Q109" s="128">
        <v>0</v>
      </c>
      <c r="R109" s="134" t="s">
        <v>148</v>
      </c>
      <c r="S109" s="70">
        <v>715</v>
      </c>
      <c r="T109" s="70">
        <v>300</v>
      </c>
      <c r="U109" s="70">
        <v>430</v>
      </c>
      <c r="V109" s="108" t="s">
        <v>149</v>
      </c>
    </row>
    <row r="110" spans="1:22" ht="12.75" customHeight="1">
      <c r="A110" s="71" t="s">
        <v>150</v>
      </c>
      <c r="B110" s="72" t="s">
        <v>147</v>
      </c>
      <c r="C110" s="73" t="s">
        <v>108</v>
      </c>
      <c r="D110" s="74">
        <v>100000</v>
      </c>
      <c r="E110" s="75">
        <v>44.721359549995796</v>
      </c>
      <c r="F110" s="79">
        <v>22.360679774997898</v>
      </c>
      <c r="G110" s="77">
        <v>0</v>
      </c>
      <c r="H110" s="128">
        <v>0</v>
      </c>
      <c r="I110" s="75">
        <v>15.811388300841896</v>
      </c>
      <c r="J110" s="79">
        <v>7.905694150420947</v>
      </c>
      <c r="K110" s="77">
        <v>0</v>
      </c>
      <c r="L110" s="128">
        <v>0</v>
      </c>
      <c r="M110" s="75">
        <v>9.128709291752768</v>
      </c>
      <c r="N110" s="79">
        <v>4.564354645876384</v>
      </c>
      <c r="O110" s="76"/>
      <c r="P110" s="77">
        <v>0</v>
      </c>
      <c r="Q110" s="128">
        <v>0</v>
      </c>
      <c r="R110" s="134"/>
      <c r="S110" s="70"/>
      <c r="T110" s="70"/>
      <c r="U110" s="70"/>
      <c r="V110" s="108"/>
    </row>
    <row r="111" spans="1:22" ht="12.75" customHeight="1">
      <c r="A111" s="71" t="s">
        <v>151</v>
      </c>
      <c r="B111" s="72" t="s">
        <v>147</v>
      </c>
      <c r="C111" s="73" t="s">
        <v>108</v>
      </c>
      <c r="D111" s="74">
        <v>60648</v>
      </c>
      <c r="E111" s="75">
        <v>34.82757528166439</v>
      </c>
      <c r="F111" s="79">
        <v>24.287651183265957</v>
      </c>
      <c r="G111" s="77">
        <v>0</v>
      </c>
      <c r="H111" s="128">
        <v>0</v>
      </c>
      <c r="I111" s="75">
        <v>12.313407326974934</v>
      </c>
      <c r="J111" s="79">
        <v>8.586981425390416</v>
      </c>
      <c r="K111" s="77">
        <v>0</v>
      </c>
      <c r="L111" s="128">
        <v>0</v>
      </c>
      <c r="M111" s="75">
        <v>7.109149034870488</v>
      </c>
      <c r="N111" s="79">
        <v>4.957696037475473</v>
      </c>
      <c r="O111" s="76"/>
      <c r="P111" s="77">
        <v>0</v>
      </c>
      <c r="Q111" s="128">
        <v>0</v>
      </c>
      <c r="R111" s="134" t="s">
        <v>148</v>
      </c>
      <c r="S111" s="70">
        <v>645</v>
      </c>
      <c r="T111" s="70">
        <v>300</v>
      </c>
      <c r="U111" s="70">
        <v>430</v>
      </c>
      <c r="V111" s="108"/>
    </row>
    <row r="112" spans="1:22" ht="12.75" customHeight="1">
      <c r="A112" s="71" t="s">
        <v>152</v>
      </c>
      <c r="B112" s="72" t="s">
        <v>147</v>
      </c>
      <c r="C112" s="73" t="s">
        <v>108</v>
      </c>
      <c r="D112" s="74">
        <v>207936</v>
      </c>
      <c r="E112" s="75">
        <v>64.48813844421313</v>
      </c>
      <c r="F112" s="79">
        <v>19.091883092036788</v>
      </c>
      <c r="G112" s="77">
        <v>0</v>
      </c>
      <c r="H112" s="128">
        <v>0</v>
      </c>
      <c r="I112" s="75">
        <v>22.8</v>
      </c>
      <c r="J112" s="79">
        <v>6.75</v>
      </c>
      <c r="K112" s="77">
        <v>0</v>
      </c>
      <c r="L112" s="128">
        <v>0</v>
      </c>
      <c r="M112" s="75">
        <v>13.163586137523467</v>
      </c>
      <c r="N112" s="79">
        <v>3.8971143170299745</v>
      </c>
      <c r="O112" s="76"/>
      <c r="P112" s="77">
        <v>0</v>
      </c>
      <c r="Q112" s="128">
        <v>0</v>
      </c>
      <c r="R112" s="134"/>
      <c r="S112" s="70"/>
      <c r="T112" s="70"/>
      <c r="U112" s="70"/>
      <c r="V112" s="108"/>
    </row>
    <row r="113" spans="1:22" ht="12.75" customHeight="1">
      <c r="A113" s="71" t="s">
        <v>153</v>
      </c>
      <c r="B113" s="72" t="s">
        <v>147</v>
      </c>
      <c r="C113" s="73" t="s">
        <v>61</v>
      </c>
      <c r="D113" s="74">
        <v>129792</v>
      </c>
      <c r="E113" s="75">
        <v>50.94938664989011</v>
      </c>
      <c r="F113" s="79">
        <v>29.393876913398138</v>
      </c>
      <c r="G113" s="77">
        <v>0</v>
      </c>
      <c r="H113" s="128">
        <v>0</v>
      </c>
      <c r="I113" s="75">
        <v>18.013328398716325</v>
      </c>
      <c r="J113" s="79">
        <v>10.392304845413264</v>
      </c>
      <c r="K113" s="77">
        <v>0</v>
      </c>
      <c r="L113" s="128">
        <v>0</v>
      </c>
      <c r="M113" s="75">
        <v>10.4</v>
      </c>
      <c r="N113" s="79">
        <v>6</v>
      </c>
      <c r="O113" s="76"/>
      <c r="P113" s="77">
        <v>0</v>
      </c>
      <c r="Q113" s="128">
        <v>0</v>
      </c>
      <c r="R113" s="134" t="s">
        <v>148</v>
      </c>
      <c r="S113" s="70">
        <v>845</v>
      </c>
      <c r="T113" s="70">
        <v>435</v>
      </c>
      <c r="U113" s="70">
        <v>645</v>
      </c>
      <c r="V113" s="108"/>
    </row>
    <row r="114" spans="1:22" ht="12.75" customHeight="1">
      <c r="A114" s="71" t="s">
        <v>154</v>
      </c>
      <c r="B114" s="72" t="s">
        <v>147</v>
      </c>
      <c r="C114" s="73" t="s">
        <v>61</v>
      </c>
      <c r="D114" s="74">
        <v>650250</v>
      </c>
      <c r="E114" s="75">
        <v>114.03946685248927</v>
      </c>
      <c r="F114" s="79">
        <v>22.360679774997898</v>
      </c>
      <c r="G114" s="77">
        <v>0</v>
      </c>
      <c r="H114" s="128">
        <v>0</v>
      </c>
      <c r="I114" s="75">
        <v>40.31904016714684</v>
      </c>
      <c r="J114" s="79">
        <v>7.905694150420949</v>
      </c>
      <c r="K114" s="77">
        <v>0</v>
      </c>
      <c r="L114" s="128">
        <v>0</v>
      </c>
      <c r="M114" s="75">
        <v>23.27820869396956</v>
      </c>
      <c r="N114" s="79">
        <v>4.564354645876384</v>
      </c>
      <c r="O114" s="76"/>
      <c r="P114" s="77">
        <v>0</v>
      </c>
      <c r="Q114" s="128">
        <v>0</v>
      </c>
      <c r="R114" s="134"/>
      <c r="S114" s="70"/>
      <c r="T114" s="70"/>
      <c r="U114" s="70"/>
      <c r="V114" s="108"/>
    </row>
    <row r="115" spans="1:22" ht="12.75" customHeight="1">
      <c r="A115" s="71" t="s">
        <v>155</v>
      </c>
      <c r="B115" s="72" t="s">
        <v>147</v>
      </c>
      <c r="C115" s="73" t="s">
        <v>61</v>
      </c>
      <c r="D115" s="74">
        <v>79092</v>
      </c>
      <c r="E115" s="75">
        <v>39.77235220602372</v>
      </c>
      <c r="F115" s="79">
        <v>35.6931365951495</v>
      </c>
      <c r="G115" s="77">
        <v>0</v>
      </c>
      <c r="H115" s="128">
        <v>0</v>
      </c>
      <c r="I115" s="75">
        <v>14.061649974309558</v>
      </c>
      <c r="J115" s="79">
        <v>12.619429464123963</v>
      </c>
      <c r="K115" s="77">
        <v>0</v>
      </c>
      <c r="L115" s="128">
        <v>0</v>
      </c>
      <c r="M115" s="75">
        <v>8.118497397917917</v>
      </c>
      <c r="N115" s="79">
        <v>7.2858309981314635</v>
      </c>
      <c r="O115" s="76"/>
      <c r="P115" s="77">
        <v>0</v>
      </c>
      <c r="Q115" s="128">
        <v>0</v>
      </c>
      <c r="R115" s="134" t="s">
        <v>148</v>
      </c>
      <c r="S115" s="70">
        <v>790</v>
      </c>
      <c r="T115" s="70">
        <v>435</v>
      </c>
      <c r="U115" s="70">
        <v>645</v>
      </c>
      <c r="V115" s="108"/>
    </row>
    <row r="116" spans="1:22" ht="12.75" customHeight="1">
      <c r="A116" s="71" t="s">
        <v>156</v>
      </c>
      <c r="B116" s="72" t="s">
        <v>147</v>
      </c>
      <c r="C116" s="73" t="s">
        <v>61</v>
      </c>
      <c r="D116" s="74">
        <v>353440</v>
      </c>
      <c r="E116" s="75">
        <v>84.0761559539921</v>
      </c>
      <c r="F116" s="79">
        <v>22.360679774997898</v>
      </c>
      <c r="G116" s="77">
        <v>0</v>
      </c>
      <c r="H116" s="128">
        <v>0</v>
      </c>
      <c r="I116" s="75">
        <v>29.725410005582766</v>
      </c>
      <c r="J116" s="79">
        <v>7.905694150420948</v>
      </c>
      <c r="K116" s="77">
        <v>0</v>
      </c>
      <c r="L116" s="128">
        <v>0</v>
      </c>
      <c r="M116" s="75">
        <v>17.161973468495205</v>
      </c>
      <c r="N116" s="79">
        <v>4.564354645876384</v>
      </c>
      <c r="O116" s="76"/>
      <c r="P116" s="77">
        <v>0</v>
      </c>
      <c r="Q116" s="128">
        <v>0</v>
      </c>
      <c r="R116" s="134"/>
      <c r="S116" s="70"/>
      <c r="T116" s="70"/>
      <c r="U116" s="70"/>
      <c r="V116" s="108"/>
    </row>
    <row r="117" spans="1:22" ht="12.75" customHeight="1">
      <c r="A117" s="71" t="s">
        <v>157</v>
      </c>
      <c r="B117" s="72" t="s">
        <v>158</v>
      </c>
      <c r="C117" s="73" t="s">
        <v>108</v>
      </c>
      <c r="D117" s="74">
        <v>18800</v>
      </c>
      <c r="E117" s="75">
        <v>19.390719429665317</v>
      </c>
      <c r="F117" s="79">
        <v>21.49690258808912</v>
      </c>
      <c r="G117" s="77">
        <v>0</v>
      </c>
      <c r="H117" s="128">
        <v>0</v>
      </c>
      <c r="I117" s="75">
        <v>6.855654600401044</v>
      </c>
      <c r="J117" s="79">
        <v>7.60030279727223</v>
      </c>
      <c r="K117" s="77">
        <v>0</v>
      </c>
      <c r="L117" s="128">
        <v>0</v>
      </c>
      <c r="M117" s="75">
        <v>3.958114029012639</v>
      </c>
      <c r="N117" s="79">
        <v>4.388036865927788</v>
      </c>
      <c r="O117" s="76"/>
      <c r="P117" s="77">
        <v>0</v>
      </c>
      <c r="Q117" s="128">
        <v>0</v>
      </c>
      <c r="R117" s="134">
        <v>10.75</v>
      </c>
      <c r="S117" s="70">
        <v>525</v>
      </c>
      <c r="T117" s="70">
        <v>275</v>
      </c>
      <c r="U117" s="70">
        <v>400</v>
      </c>
      <c r="V117" s="108" t="s">
        <v>159</v>
      </c>
    </row>
    <row r="118" spans="1:22" ht="12.75" customHeight="1">
      <c r="A118" s="71" t="s">
        <v>160</v>
      </c>
      <c r="B118" s="72" t="s">
        <v>158</v>
      </c>
      <c r="C118" s="73" t="s">
        <v>108</v>
      </c>
      <c r="D118" s="74">
        <v>75000</v>
      </c>
      <c r="E118" s="75">
        <v>38.72983346207417</v>
      </c>
      <c r="F118" s="79">
        <v>19.312864055095883</v>
      </c>
      <c r="G118" s="77">
        <v>0</v>
      </c>
      <c r="H118" s="128">
        <v>0</v>
      </c>
      <c r="I118" s="75">
        <v>13.693063937629153</v>
      </c>
      <c r="J118" s="79">
        <v>6.828128568746112</v>
      </c>
      <c r="K118" s="77">
        <v>0</v>
      </c>
      <c r="L118" s="128">
        <v>0</v>
      </c>
      <c r="M118" s="75">
        <v>7.905694150420948</v>
      </c>
      <c r="N118" s="79">
        <v>3.942221867226942</v>
      </c>
      <c r="O118" s="76"/>
      <c r="P118" s="77">
        <v>0</v>
      </c>
      <c r="Q118" s="128">
        <v>0</v>
      </c>
      <c r="R118" s="134"/>
      <c r="S118" s="70"/>
      <c r="T118" s="70"/>
      <c r="U118" s="70"/>
      <c r="V118" s="108"/>
    </row>
    <row r="119" spans="1:22" ht="12.75" customHeight="1">
      <c r="A119" s="71" t="s">
        <v>161</v>
      </c>
      <c r="B119" s="72" t="s">
        <v>158</v>
      </c>
      <c r="C119" s="73" t="s">
        <v>108</v>
      </c>
      <c r="D119" s="74">
        <v>74000</v>
      </c>
      <c r="E119" s="75">
        <v>38.47076812334269</v>
      </c>
      <c r="F119" s="79">
        <v>17.7633532956942</v>
      </c>
      <c r="G119" s="77">
        <v>0</v>
      </c>
      <c r="H119" s="128">
        <v>0</v>
      </c>
      <c r="I119" s="75">
        <v>13.601470508735444</v>
      </c>
      <c r="J119" s="79">
        <v>6.2802937859988885</v>
      </c>
      <c r="K119" s="77">
        <v>0</v>
      </c>
      <c r="L119" s="128">
        <v>0</v>
      </c>
      <c r="M119" s="75">
        <v>7.852812659593164</v>
      </c>
      <c r="N119" s="79">
        <v>3.625929307936392</v>
      </c>
      <c r="O119" s="76"/>
      <c r="P119" s="77">
        <v>0</v>
      </c>
      <c r="Q119" s="128">
        <v>0</v>
      </c>
      <c r="R119" s="134">
        <v>12.25</v>
      </c>
      <c r="S119" s="70">
        <v>760</v>
      </c>
      <c r="T119" s="70">
        <v>285</v>
      </c>
      <c r="U119" s="70">
        <v>400</v>
      </c>
      <c r="V119" s="108" t="s">
        <v>159</v>
      </c>
    </row>
    <row r="120" spans="1:22" ht="12.75" customHeight="1">
      <c r="A120" s="71" t="s">
        <v>162</v>
      </c>
      <c r="B120" s="72" t="s">
        <v>158</v>
      </c>
      <c r="C120" s="73" t="s">
        <v>108</v>
      </c>
      <c r="D120" s="74">
        <v>239000</v>
      </c>
      <c r="E120" s="75">
        <v>69.13754406977442</v>
      </c>
      <c r="F120" s="79">
        <v>13.314376626387917</v>
      </c>
      <c r="G120" s="77">
        <v>0</v>
      </c>
      <c r="H120" s="128">
        <v>0</v>
      </c>
      <c r="I120" s="75">
        <v>24.443813123160634</v>
      </c>
      <c r="J120" s="79">
        <v>4.707342999895282</v>
      </c>
      <c r="K120" s="77">
        <v>0</v>
      </c>
      <c r="L120" s="128">
        <v>0</v>
      </c>
      <c r="M120" s="75">
        <v>14.112642086677699</v>
      </c>
      <c r="N120" s="79">
        <v>2.717785748157442</v>
      </c>
      <c r="O120" s="76"/>
      <c r="P120" s="77">
        <v>0</v>
      </c>
      <c r="Q120" s="128">
        <v>0</v>
      </c>
      <c r="R120" s="134"/>
      <c r="S120" s="70"/>
      <c r="T120" s="70"/>
      <c r="U120" s="70"/>
      <c r="V120" s="108"/>
    </row>
    <row r="121" spans="1:22" ht="12.75" customHeight="1">
      <c r="A121" s="71" t="s">
        <v>163</v>
      </c>
      <c r="B121" s="72" t="s">
        <v>158</v>
      </c>
      <c r="C121" s="73" t="s">
        <v>108</v>
      </c>
      <c r="D121" s="74">
        <v>65800</v>
      </c>
      <c r="E121" s="75">
        <v>36.27671429443411</v>
      </c>
      <c r="F121" s="79">
        <v>20.80436086883914</v>
      </c>
      <c r="G121" s="77">
        <v>0</v>
      </c>
      <c r="H121" s="128">
        <v>0</v>
      </c>
      <c r="I121" s="75">
        <v>12.82575533838066</v>
      </c>
      <c r="J121" s="79">
        <v>7.355452324304105</v>
      </c>
      <c r="K121" s="77">
        <v>0</v>
      </c>
      <c r="L121" s="128">
        <v>0</v>
      </c>
      <c r="M121" s="75">
        <v>7.404953297174354</v>
      </c>
      <c r="N121" s="79">
        <v>4.246672379448434</v>
      </c>
      <c r="O121" s="76"/>
      <c r="P121" s="77">
        <v>0</v>
      </c>
      <c r="Q121" s="128">
        <v>0</v>
      </c>
      <c r="R121" s="134">
        <v>19.1</v>
      </c>
      <c r="S121" s="70">
        <v>780</v>
      </c>
      <c r="T121" s="70">
        <v>340</v>
      </c>
      <c r="U121" s="70">
        <v>525</v>
      </c>
      <c r="V121" s="108" t="s">
        <v>159</v>
      </c>
    </row>
    <row r="122" spans="1:22" ht="12.75" customHeight="1">
      <c r="A122" s="71" t="s">
        <v>164</v>
      </c>
      <c r="B122" s="72" t="s">
        <v>158</v>
      </c>
      <c r="C122" s="73" t="s">
        <v>108</v>
      </c>
      <c r="D122" s="74">
        <v>217300</v>
      </c>
      <c r="E122" s="75">
        <v>65.92419889539804</v>
      </c>
      <c r="F122" s="79">
        <v>17.358170872054785</v>
      </c>
      <c r="G122" s="77">
        <v>0</v>
      </c>
      <c r="H122" s="128">
        <v>0</v>
      </c>
      <c r="I122" s="75">
        <v>23.30772404161333</v>
      </c>
      <c r="J122" s="79">
        <v>6.1370401663123735</v>
      </c>
      <c r="K122" s="77">
        <v>0</v>
      </c>
      <c r="L122" s="128">
        <v>0</v>
      </c>
      <c r="M122" s="75">
        <v>13.456720749622969</v>
      </c>
      <c r="N122" s="79">
        <v>3.543221792047995</v>
      </c>
      <c r="O122" s="76"/>
      <c r="P122" s="77">
        <v>0</v>
      </c>
      <c r="Q122" s="128">
        <v>0</v>
      </c>
      <c r="R122" s="134"/>
      <c r="S122" s="70"/>
      <c r="T122" s="70"/>
      <c r="U122" s="70"/>
      <c r="V122" s="108"/>
    </row>
    <row r="123" spans="1:25" ht="12.75" customHeight="1">
      <c r="A123" s="71" t="s">
        <v>186</v>
      </c>
      <c r="B123" s="72" t="s">
        <v>187</v>
      </c>
      <c r="C123" s="73"/>
      <c r="D123" s="74"/>
      <c r="E123" s="75"/>
      <c r="F123" s="79"/>
      <c r="G123" s="77"/>
      <c r="H123" s="128"/>
      <c r="I123" s="75"/>
      <c r="J123" s="79"/>
      <c r="K123" s="77"/>
      <c r="L123" s="128"/>
      <c r="M123" s="75"/>
      <c r="N123" s="79"/>
      <c r="O123" s="76"/>
      <c r="P123" s="77"/>
      <c r="Q123" s="128"/>
      <c r="R123" s="134">
        <v>53</v>
      </c>
      <c r="S123" s="70">
        <v>1107</v>
      </c>
      <c r="T123" s="70">
        <v>316</v>
      </c>
      <c r="U123" s="70">
        <v>285</v>
      </c>
      <c r="V123" s="108" t="s">
        <v>188</v>
      </c>
      <c r="W123" s="129"/>
      <c r="Y123" s="7"/>
    </row>
    <row r="124" spans="1:25" ht="12.75" customHeight="1">
      <c r="A124" s="71" t="s">
        <v>189</v>
      </c>
      <c r="B124" s="72" t="s">
        <v>190</v>
      </c>
      <c r="C124" s="73">
        <v>575</v>
      </c>
      <c r="D124" s="74">
        <v>995691.3333333334</v>
      </c>
      <c r="E124" s="75">
        <v>141.1163586075926</v>
      </c>
      <c r="F124" s="79">
        <v>12.32254655324643</v>
      </c>
      <c r="G124" s="77">
        <v>0</v>
      </c>
      <c r="H124" s="128">
        <v>0</v>
      </c>
      <c r="I124" s="75">
        <v>49.89216705389067</v>
      </c>
      <c r="J124" s="79">
        <v>4.356678114643733</v>
      </c>
      <c r="K124" s="77">
        <v>0</v>
      </c>
      <c r="L124" s="128">
        <v>0</v>
      </c>
      <c r="M124" s="75">
        <v>28.805256079017557</v>
      </c>
      <c r="N124" s="79">
        <v>2.515329282262111</v>
      </c>
      <c r="O124" s="76"/>
      <c r="P124" s="77">
        <v>0</v>
      </c>
      <c r="Q124" s="128">
        <v>0</v>
      </c>
      <c r="R124" s="134">
        <v>6.9</v>
      </c>
      <c r="S124" s="70">
        <v>962</v>
      </c>
      <c r="T124" s="70">
        <v>361</v>
      </c>
      <c r="U124" s="70">
        <v>561</v>
      </c>
      <c r="V124" s="108"/>
      <c r="W124" s="131"/>
      <c r="X124" s="7"/>
      <c r="Y124" s="7"/>
    </row>
    <row r="125" spans="1:25" ht="12.75" customHeight="1">
      <c r="A125" s="71" t="s">
        <v>191</v>
      </c>
      <c r="B125" s="72" t="s">
        <v>190</v>
      </c>
      <c r="C125" s="73">
        <v>575</v>
      </c>
      <c r="D125" s="74">
        <v>800171.6666666666</v>
      </c>
      <c r="E125" s="75">
        <v>126.50467712038687</v>
      </c>
      <c r="F125" s="79">
        <v>15.253108531845593</v>
      </c>
      <c r="G125" s="77">
        <v>0</v>
      </c>
      <c r="H125" s="128">
        <v>0</v>
      </c>
      <c r="I125" s="75">
        <v>44.72615752182012</v>
      </c>
      <c r="J125" s="79">
        <v>5.392788238521201</v>
      </c>
      <c r="K125" s="77">
        <v>0</v>
      </c>
      <c r="L125" s="128">
        <v>0</v>
      </c>
      <c r="M125" s="75">
        <v>25.822659085040453</v>
      </c>
      <c r="N125" s="79">
        <v>3.1135277411928635</v>
      </c>
      <c r="O125" s="76"/>
      <c r="P125" s="77">
        <v>0</v>
      </c>
      <c r="Q125" s="128">
        <v>0</v>
      </c>
      <c r="R125" s="134">
        <v>6.2</v>
      </c>
      <c r="S125" s="70">
        <v>749</v>
      </c>
      <c r="T125" s="70">
        <v>315</v>
      </c>
      <c r="U125" s="70">
        <v>541</v>
      </c>
      <c r="V125" s="108"/>
      <c r="W125" s="129"/>
      <c r="X125" s="7"/>
      <c r="Y125" s="7"/>
    </row>
    <row r="126" spans="1:25" ht="12.75" customHeight="1">
      <c r="A126" s="71" t="s">
        <v>192</v>
      </c>
      <c r="B126" s="72" t="s">
        <v>190</v>
      </c>
      <c r="C126" s="73">
        <v>575</v>
      </c>
      <c r="D126" s="74">
        <v>166950</v>
      </c>
      <c r="E126" s="75">
        <v>57.784080852774665</v>
      </c>
      <c r="F126" s="79">
        <v>13.167328804224693</v>
      </c>
      <c r="G126" s="77">
        <v>0</v>
      </c>
      <c r="H126" s="128">
        <v>0</v>
      </c>
      <c r="I126" s="75">
        <v>20.429757707814353</v>
      </c>
      <c r="J126" s="79">
        <v>4.655353743790117</v>
      </c>
      <c r="K126" s="77">
        <v>0</v>
      </c>
      <c r="L126" s="128">
        <v>0</v>
      </c>
      <c r="M126" s="75">
        <v>11.795126112085448</v>
      </c>
      <c r="N126" s="79">
        <v>2.6877697371501563</v>
      </c>
      <c r="O126" s="76"/>
      <c r="P126" s="77">
        <v>0</v>
      </c>
      <c r="Q126" s="128">
        <v>0</v>
      </c>
      <c r="R126" s="134">
        <v>6.2</v>
      </c>
      <c r="S126" s="70">
        <v>571</v>
      </c>
      <c r="T126" s="70">
        <v>173</v>
      </c>
      <c r="U126" s="70">
        <v>541</v>
      </c>
      <c r="V126" s="108"/>
      <c r="W126" s="129"/>
      <c r="X126" s="7"/>
      <c r="Y126" s="7"/>
    </row>
    <row r="127" spans="1:23" ht="12.75" customHeight="1">
      <c r="A127" s="71" t="s">
        <v>193</v>
      </c>
      <c r="B127" s="72" t="s">
        <v>190</v>
      </c>
      <c r="C127" s="73">
        <v>575</v>
      </c>
      <c r="D127" s="74">
        <v>137967</v>
      </c>
      <c r="E127" s="75">
        <v>52.529420328040935</v>
      </c>
      <c r="F127" s="79">
        <v>15.701148936629897</v>
      </c>
      <c r="G127" s="77">
        <v>0</v>
      </c>
      <c r="H127" s="128">
        <v>0</v>
      </c>
      <c r="I127" s="75">
        <v>18.57195466287811</v>
      </c>
      <c r="J127" s="79">
        <v>5.551194442755475</v>
      </c>
      <c r="K127" s="77">
        <v>0</v>
      </c>
      <c r="L127" s="128">
        <v>0</v>
      </c>
      <c r="M127" s="75">
        <v>10.722523023990203</v>
      </c>
      <c r="N127" s="79">
        <v>3.204983605848828</v>
      </c>
      <c r="O127" s="76"/>
      <c r="P127" s="77">
        <v>0</v>
      </c>
      <c r="Q127" s="128">
        <v>0</v>
      </c>
      <c r="R127" s="134">
        <v>6.2</v>
      </c>
      <c r="S127" s="70">
        <v>571</v>
      </c>
      <c r="T127" s="70">
        <v>173</v>
      </c>
      <c r="U127" s="70">
        <v>541</v>
      </c>
      <c r="V127" s="108"/>
      <c r="W127" s="129"/>
    </row>
    <row r="128" spans="1:25" ht="12.75" customHeight="1">
      <c r="A128" s="71" t="s">
        <v>194</v>
      </c>
      <c r="B128" s="72" t="s">
        <v>190</v>
      </c>
      <c r="C128" s="73">
        <v>575</v>
      </c>
      <c r="D128" s="74">
        <v>84975</v>
      </c>
      <c r="E128" s="75">
        <v>41.22499241964758</v>
      </c>
      <c r="F128" s="79">
        <v>17.52528528718603</v>
      </c>
      <c r="G128" s="77">
        <v>0</v>
      </c>
      <c r="H128" s="128">
        <v>0</v>
      </c>
      <c r="I128" s="75">
        <v>14.57523584714841</v>
      </c>
      <c r="J128" s="79">
        <v>6.196124034399036</v>
      </c>
      <c r="K128" s="77">
        <v>0</v>
      </c>
      <c r="L128" s="128">
        <v>0</v>
      </c>
      <c r="M128" s="75">
        <v>8.415016339853418</v>
      </c>
      <c r="N128" s="79">
        <v>3.5773338791925937</v>
      </c>
      <c r="O128" s="76"/>
      <c r="P128" s="77">
        <v>0</v>
      </c>
      <c r="Q128" s="128">
        <v>0</v>
      </c>
      <c r="R128" s="134">
        <v>6.2</v>
      </c>
      <c r="S128" s="70">
        <v>571</v>
      </c>
      <c r="T128" s="70">
        <v>173</v>
      </c>
      <c r="U128" s="70">
        <v>541</v>
      </c>
      <c r="V128" s="108"/>
      <c r="W128" s="129"/>
      <c r="X128" s="7"/>
      <c r="Y128" s="7"/>
    </row>
    <row r="129" spans="1:25" ht="12.75" customHeight="1">
      <c r="A129" s="71" t="s">
        <v>195</v>
      </c>
      <c r="B129" s="72" t="s">
        <v>190</v>
      </c>
      <c r="C129" s="73">
        <v>575</v>
      </c>
      <c r="D129" s="74">
        <v>35040</v>
      </c>
      <c r="E129" s="75">
        <v>26.472627372438875</v>
      </c>
      <c r="F129" s="79">
        <v>15.683098949637902</v>
      </c>
      <c r="G129" s="77">
        <v>0</v>
      </c>
      <c r="H129" s="128">
        <v>0</v>
      </c>
      <c r="I129" s="75">
        <v>9.359487165438072</v>
      </c>
      <c r="J129" s="79">
        <v>5.54481280865429</v>
      </c>
      <c r="K129" s="77">
        <v>0</v>
      </c>
      <c r="L129" s="128">
        <v>0</v>
      </c>
      <c r="M129" s="75">
        <v>5.403702434442518</v>
      </c>
      <c r="N129" s="79">
        <v>3.2012991676826394</v>
      </c>
      <c r="O129" s="76"/>
      <c r="P129" s="77">
        <v>0</v>
      </c>
      <c r="Q129" s="128">
        <v>0</v>
      </c>
      <c r="R129" s="134">
        <v>6.2</v>
      </c>
      <c r="S129" s="70">
        <v>571</v>
      </c>
      <c r="T129" s="70">
        <v>173</v>
      </c>
      <c r="U129" s="70">
        <v>541</v>
      </c>
      <c r="V129" s="108"/>
      <c r="W129" s="129"/>
      <c r="X129" s="7"/>
      <c r="Y129" s="7"/>
    </row>
    <row r="130" spans="1:25" ht="12.75" customHeight="1">
      <c r="A130" s="71" t="s">
        <v>196</v>
      </c>
      <c r="B130" s="72" t="s">
        <v>190</v>
      </c>
      <c r="C130" s="73">
        <v>575</v>
      </c>
      <c r="D130" s="74">
        <v>235989</v>
      </c>
      <c r="E130" s="75">
        <v>68.70065501871143</v>
      </c>
      <c r="F130" s="79">
        <v>18.589589005063097</v>
      </c>
      <c r="G130" s="77">
        <v>0</v>
      </c>
      <c r="H130" s="78">
        <v>0</v>
      </c>
      <c r="I130" s="75">
        <v>24.289349517844236</v>
      </c>
      <c r="J130" s="79">
        <v>6.572412222475499</v>
      </c>
      <c r="K130" s="77">
        <v>0</v>
      </c>
      <c r="L130" s="128">
        <v>0</v>
      </c>
      <c r="M130" s="75">
        <v>14.023462482568275</v>
      </c>
      <c r="N130" s="79">
        <v>3.7945839658714164</v>
      </c>
      <c r="O130" s="76"/>
      <c r="P130" s="77">
        <v>0</v>
      </c>
      <c r="Q130" s="128">
        <v>0</v>
      </c>
      <c r="R130" s="134">
        <v>9.5</v>
      </c>
      <c r="S130" s="70">
        <v>749</v>
      </c>
      <c r="T130" s="70">
        <v>342</v>
      </c>
      <c r="U130" s="70">
        <v>455</v>
      </c>
      <c r="V130" s="108" t="s">
        <v>197</v>
      </c>
      <c r="W130" s="129"/>
      <c r="X130" s="7"/>
      <c r="Y130" s="7"/>
    </row>
    <row r="131" spans="1:25" ht="12.75" customHeight="1">
      <c r="A131" s="71" t="s">
        <v>198</v>
      </c>
      <c r="B131" s="72" t="s">
        <v>190</v>
      </c>
      <c r="C131" s="73">
        <v>575</v>
      </c>
      <c r="D131" s="74">
        <v>64095</v>
      </c>
      <c r="E131" s="75">
        <v>35.80363110076966</v>
      </c>
      <c r="F131" s="79">
        <v>19.74624503133357</v>
      </c>
      <c r="G131" s="77">
        <v>0</v>
      </c>
      <c r="H131" s="78">
        <v>0</v>
      </c>
      <c r="I131" s="75">
        <v>12.658495171227898</v>
      </c>
      <c r="J131" s="79">
        <v>6.981351882313567</v>
      </c>
      <c r="K131" s="77">
        <v>0</v>
      </c>
      <c r="L131" s="128">
        <v>0</v>
      </c>
      <c r="M131" s="75">
        <v>7.308385594644005</v>
      </c>
      <c r="N131" s="79">
        <v>4.030685388561239</v>
      </c>
      <c r="O131" s="76"/>
      <c r="P131" s="77">
        <v>0</v>
      </c>
      <c r="Q131" s="128">
        <v>0</v>
      </c>
      <c r="R131" s="134"/>
      <c r="S131" s="70"/>
      <c r="T131" s="70"/>
      <c r="U131" s="70"/>
      <c r="V131" s="108" t="s">
        <v>199</v>
      </c>
      <c r="W131" s="129"/>
      <c r="X131" s="7"/>
      <c r="Y131" s="7"/>
    </row>
    <row r="132" spans="1:25" ht="12.75" customHeight="1">
      <c r="A132" s="71" t="s">
        <v>200</v>
      </c>
      <c r="B132" s="72" t="s">
        <v>190</v>
      </c>
      <c r="C132" s="73">
        <v>575</v>
      </c>
      <c r="D132" s="74">
        <v>85620</v>
      </c>
      <c r="E132" s="75">
        <v>41.381155131291344</v>
      </c>
      <c r="F132" s="79">
        <v>19.938192926894917</v>
      </c>
      <c r="G132" s="77">
        <v>0</v>
      </c>
      <c r="H132" s="78">
        <v>0</v>
      </c>
      <c r="I132" s="75">
        <v>14.630447703334305</v>
      </c>
      <c r="J132" s="79">
        <v>7.049215711606528</v>
      </c>
      <c r="K132" s="77">
        <v>0</v>
      </c>
      <c r="L132" s="128">
        <v>0</v>
      </c>
      <c r="M132" s="75">
        <v>8.446892919884801</v>
      </c>
      <c r="N132" s="79">
        <v>4.0698665886717675</v>
      </c>
      <c r="O132" s="76"/>
      <c r="P132" s="77">
        <v>0</v>
      </c>
      <c r="Q132" s="128">
        <v>0</v>
      </c>
      <c r="R132" s="134">
        <v>7.6</v>
      </c>
      <c r="S132" s="70">
        <v>600</v>
      </c>
      <c r="T132" s="70">
        <v>340</v>
      </c>
      <c r="U132" s="70">
        <v>410</v>
      </c>
      <c r="V132" s="108" t="s">
        <v>201</v>
      </c>
      <c r="W132" s="129"/>
      <c r="X132" s="7"/>
      <c r="Y132" s="7"/>
    </row>
    <row r="133" spans="1:25" ht="12.75" customHeight="1">
      <c r="A133" s="71" t="s">
        <v>202</v>
      </c>
      <c r="B133" s="72" t="s">
        <v>190</v>
      </c>
      <c r="C133" s="73">
        <v>575</v>
      </c>
      <c r="D133" s="74">
        <v>31677</v>
      </c>
      <c r="E133" s="75">
        <v>25.170220499630112</v>
      </c>
      <c r="F133" s="79">
        <v>22.6531984496671</v>
      </c>
      <c r="G133" s="77">
        <v>0</v>
      </c>
      <c r="H133" s="78">
        <v>0</v>
      </c>
      <c r="I133" s="75">
        <v>8.899016799624551</v>
      </c>
      <c r="J133" s="79">
        <v>8.009115119662097</v>
      </c>
      <c r="K133" s="77">
        <v>0</v>
      </c>
      <c r="L133" s="128">
        <v>0</v>
      </c>
      <c r="M133" s="75">
        <v>5.137849744786237</v>
      </c>
      <c r="N133" s="79">
        <v>4.624064770307614</v>
      </c>
      <c r="O133" s="76"/>
      <c r="P133" s="77">
        <v>0</v>
      </c>
      <c r="Q133" s="128">
        <v>0</v>
      </c>
      <c r="R133" s="134"/>
      <c r="S133" s="70"/>
      <c r="T133" s="70"/>
      <c r="U133" s="70"/>
      <c r="V133" s="108" t="s">
        <v>203</v>
      </c>
      <c r="W133" s="129"/>
      <c r="X133" s="7"/>
      <c r="Y133" s="7"/>
    </row>
    <row r="134" spans="1:25" ht="12.75" customHeight="1">
      <c r="A134" s="71" t="s">
        <v>204</v>
      </c>
      <c r="B134" s="72" t="s">
        <v>190</v>
      </c>
      <c r="C134" s="73">
        <v>575</v>
      </c>
      <c r="D134" s="74">
        <v>355971</v>
      </c>
      <c r="E134" s="75">
        <v>84.37665553931372</v>
      </c>
      <c r="F134" s="79">
        <v>11.737009135917358</v>
      </c>
      <c r="G134" s="77"/>
      <c r="H134" s="128"/>
      <c r="I134" s="75"/>
      <c r="J134" s="79">
        <v>4.149659375427813</v>
      </c>
      <c r="K134" s="77"/>
      <c r="L134" s="128"/>
      <c r="M134" s="75"/>
      <c r="N134" s="79">
        <v>2.3958069574485017</v>
      </c>
      <c r="O134" s="76"/>
      <c r="P134" s="77"/>
      <c r="Q134" s="128"/>
      <c r="R134" s="134">
        <v>3.4</v>
      </c>
      <c r="S134" s="70">
        <v>273</v>
      </c>
      <c r="T134" s="70">
        <v>260</v>
      </c>
      <c r="U134" s="70">
        <v>279</v>
      </c>
      <c r="V134" s="108" t="s">
        <v>205</v>
      </c>
      <c r="W134" s="129"/>
      <c r="X134" s="7"/>
      <c r="Y134" s="7"/>
    </row>
    <row r="135" spans="1:25" ht="12.75" customHeight="1">
      <c r="A135" s="71" t="s">
        <v>206</v>
      </c>
      <c r="B135" s="72" t="s">
        <v>190</v>
      </c>
      <c r="C135" s="73">
        <v>575</v>
      </c>
      <c r="D135" s="74">
        <v>314067</v>
      </c>
      <c r="E135" s="75">
        <v>79.25490521097102</v>
      </c>
      <c r="F135" s="79">
        <v>11.812029142019718</v>
      </c>
      <c r="G135" s="77"/>
      <c r="H135" s="128"/>
      <c r="I135" s="75"/>
      <c r="J135" s="79">
        <v>4.176182952947629</v>
      </c>
      <c r="K135" s="77"/>
      <c r="L135" s="128"/>
      <c r="M135" s="75"/>
      <c r="N135" s="79">
        <v>2.41112035206944</v>
      </c>
      <c r="O135" s="76"/>
      <c r="P135" s="77"/>
      <c r="Q135" s="128"/>
      <c r="R135" s="134"/>
      <c r="S135" s="70"/>
      <c r="T135" s="70"/>
      <c r="U135" s="70"/>
      <c r="V135" s="108"/>
      <c r="W135" s="129"/>
      <c r="X135" s="7"/>
      <c r="Y135" s="7"/>
    </row>
    <row r="136" spans="1:25" ht="12.75" customHeight="1">
      <c r="A136" s="71" t="s">
        <v>207</v>
      </c>
      <c r="B136" s="72" t="s">
        <v>190</v>
      </c>
      <c r="C136" s="73">
        <v>575</v>
      </c>
      <c r="D136" s="74">
        <v>202992</v>
      </c>
      <c r="E136" s="75">
        <v>63.716873746284826</v>
      </c>
      <c r="F136" s="79">
        <v>10.667749316612838</v>
      </c>
      <c r="G136" s="77"/>
      <c r="H136" s="128"/>
      <c r="I136" s="75"/>
      <c r="J136" s="79">
        <v>3.7716189408875476</v>
      </c>
      <c r="K136" s="77"/>
      <c r="L136" s="128"/>
      <c r="M136" s="75"/>
      <c r="N136" s="79">
        <v>2.177545210802117</v>
      </c>
      <c r="O136" s="76"/>
      <c r="P136" s="77"/>
      <c r="Q136" s="128"/>
      <c r="R136" s="134"/>
      <c r="S136" s="70"/>
      <c r="T136" s="70"/>
      <c r="U136" s="70"/>
      <c r="V136" s="108"/>
      <c r="W136" s="129"/>
      <c r="X136" s="7"/>
      <c r="Y136" s="7"/>
    </row>
    <row r="137" spans="1:25" ht="12.75" customHeight="1">
      <c r="A137" s="71" t="s">
        <v>208</v>
      </c>
      <c r="B137" s="72" t="s">
        <v>190</v>
      </c>
      <c r="C137" s="73">
        <v>575</v>
      </c>
      <c r="D137" s="74">
        <v>103974</v>
      </c>
      <c r="E137" s="75">
        <v>45.60131577049066</v>
      </c>
      <c r="F137" s="79">
        <v>9.490003552237244</v>
      </c>
      <c r="G137" s="77" t="s">
        <v>72</v>
      </c>
      <c r="H137" s="128">
        <v>15.075844831227785</v>
      </c>
      <c r="I137" s="75"/>
      <c r="J137" s="79">
        <v>3.355222932635689</v>
      </c>
      <c r="K137" s="77" t="s">
        <v>72</v>
      </c>
      <c r="L137" s="128">
        <v>5.330116056138665</v>
      </c>
      <c r="M137" s="75"/>
      <c r="N137" s="79">
        <v>1.9371388633484212</v>
      </c>
      <c r="O137" s="76"/>
      <c r="P137" s="77" t="s">
        <v>72</v>
      </c>
      <c r="Q137" s="128">
        <v>3.077343939823605</v>
      </c>
      <c r="R137" s="134"/>
      <c r="S137" s="70"/>
      <c r="T137" s="70"/>
      <c r="U137" s="70"/>
      <c r="V137" s="108"/>
      <c r="W137" s="129"/>
      <c r="X137" s="7"/>
      <c r="Y137" s="7"/>
    </row>
    <row r="138" spans="1:25" ht="12.75" customHeight="1">
      <c r="A138" s="71" t="s">
        <v>209</v>
      </c>
      <c r="B138" s="72" t="s">
        <v>190</v>
      </c>
      <c r="C138" s="73">
        <v>575</v>
      </c>
      <c r="D138" s="74">
        <v>49005</v>
      </c>
      <c r="E138" s="75">
        <v>31.306548835666955</v>
      </c>
      <c r="F138" s="79">
        <v>8.775022178886106</v>
      </c>
      <c r="G138" s="77" t="s">
        <v>72</v>
      </c>
      <c r="H138" s="128">
        <v>18.470863813043508</v>
      </c>
      <c r="I138" s="75"/>
      <c r="J138" s="79">
        <v>3.3330255147050076</v>
      </c>
      <c r="K138" s="77" t="s">
        <v>72</v>
      </c>
      <c r="L138" s="128">
        <v>6.530436528288137</v>
      </c>
      <c r="M138" s="75"/>
      <c r="N138" s="79">
        <v>1.7911939016563676</v>
      </c>
      <c r="O138" s="76"/>
      <c r="P138" s="77" t="s">
        <v>72</v>
      </c>
      <c r="Q138" s="128">
        <v>3.7703492875329205</v>
      </c>
      <c r="R138" s="134"/>
      <c r="S138" s="70"/>
      <c r="T138" s="70"/>
      <c r="U138" s="70"/>
      <c r="V138" s="108"/>
      <c r="W138" s="129"/>
      <c r="X138" s="7"/>
      <c r="Y138" s="7"/>
    </row>
    <row r="139" spans="1:25" ht="12.75" customHeight="1">
      <c r="A139" s="71" t="s">
        <v>210</v>
      </c>
      <c r="B139" s="72" t="s">
        <v>158</v>
      </c>
      <c r="C139" s="73" t="s">
        <v>13</v>
      </c>
      <c r="D139" s="74">
        <v>100080</v>
      </c>
      <c r="E139" s="75">
        <v>44.739244517537394</v>
      </c>
      <c r="F139" s="79">
        <v>7.82835341999774</v>
      </c>
      <c r="G139" s="77">
        <v>0</v>
      </c>
      <c r="H139" s="78">
        <v>0</v>
      </c>
      <c r="I139" s="75">
        <v>15.817711591756881</v>
      </c>
      <c r="J139" s="79">
        <v>2.7677408944026514</v>
      </c>
      <c r="K139" s="77">
        <v>0</v>
      </c>
      <c r="L139" s="128">
        <v>0</v>
      </c>
      <c r="M139" s="75">
        <v>9.132360045464699</v>
      </c>
      <c r="N139" s="79">
        <v>1.5979559504305063</v>
      </c>
      <c r="O139" s="76"/>
      <c r="P139" s="77">
        <v>0</v>
      </c>
      <c r="Q139" s="128">
        <v>0</v>
      </c>
      <c r="R139" s="134">
        <v>10.8</v>
      </c>
      <c r="S139" s="70">
        <v>710</v>
      </c>
      <c r="T139" s="70">
        <v>370</v>
      </c>
      <c r="U139" s="70">
        <v>448</v>
      </c>
      <c r="V139" s="108" t="s">
        <v>211</v>
      </c>
      <c r="W139" s="129"/>
      <c r="X139" s="7"/>
      <c r="Y139" s="7"/>
    </row>
    <row r="140" spans="1:25" ht="12.75" customHeight="1">
      <c r="A140" s="71" t="s">
        <v>212</v>
      </c>
      <c r="B140" s="72" t="s">
        <v>158</v>
      </c>
      <c r="C140" s="73" t="s">
        <v>13</v>
      </c>
      <c r="D140" s="74">
        <v>68250</v>
      </c>
      <c r="E140" s="75">
        <v>36.945906403822335</v>
      </c>
      <c r="F140" s="79">
        <v>9.072773789906272</v>
      </c>
      <c r="G140" s="77">
        <v>0</v>
      </c>
      <c r="H140" s="78">
        <v>0</v>
      </c>
      <c r="I140" s="75">
        <v>13.062350477613132</v>
      </c>
      <c r="J140" s="79">
        <v>3.2077099355071486</v>
      </c>
      <c r="K140" s="77">
        <v>0</v>
      </c>
      <c r="L140" s="128">
        <v>0</v>
      </c>
      <c r="M140" s="75">
        <v>7.541551564499178</v>
      </c>
      <c r="N140" s="79">
        <v>1.8519721947472894</v>
      </c>
      <c r="O140" s="76"/>
      <c r="P140" s="77">
        <v>0</v>
      </c>
      <c r="Q140" s="128">
        <v>0</v>
      </c>
      <c r="R140" s="134">
        <v>9.5</v>
      </c>
      <c r="S140" s="70">
        <v>710</v>
      </c>
      <c r="T140" s="70">
        <v>370</v>
      </c>
      <c r="U140" s="70">
        <v>448</v>
      </c>
      <c r="V140" s="108" t="s">
        <v>211</v>
      </c>
      <c r="W140" s="129"/>
      <c r="X140" s="7"/>
      <c r="Y140" s="7"/>
    </row>
    <row r="141" spans="1:25" ht="12.75" customHeight="1">
      <c r="A141" s="71" t="s">
        <v>213</v>
      </c>
      <c r="B141" s="72" t="s">
        <v>158</v>
      </c>
      <c r="C141" s="73" t="s">
        <v>13</v>
      </c>
      <c r="D141" s="74">
        <v>36390</v>
      </c>
      <c r="E141" s="75">
        <v>26.9777686252959</v>
      </c>
      <c r="F141" s="79">
        <v>10.977378120273968</v>
      </c>
      <c r="G141" s="77">
        <v>0</v>
      </c>
      <c r="H141" s="78">
        <v>0</v>
      </c>
      <c r="I141" s="75">
        <v>9.538081568114208</v>
      </c>
      <c r="J141" s="79">
        <v>3.8810892542472795</v>
      </c>
      <c r="K141" s="77">
        <v>0</v>
      </c>
      <c r="L141" s="128">
        <v>0</v>
      </c>
      <c r="M141" s="75">
        <v>5.506813960903346</v>
      </c>
      <c r="N141" s="79">
        <v>2.240747925688631</v>
      </c>
      <c r="O141" s="76"/>
      <c r="P141" s="77">
        <v>0</v>
      </c>
      <c r="Q141" s="128">
        <v>0</v>
      </c>
      <c r="R141" s="134">
        <v>10.7</v>
      </c>
      <c r="S141" s="70">
        <v>672</v>
      </c>
      <c r="T141" s="70">
        <v>370</v>
      </c>
      <c r="U141" s="70">
        <v>448</v>
      </c>
      <c r="V141" s="108" t="s">
        <v>211</v>
      </c>
      <c r="W141" s="129"/>
      <c r="X141" s="7"/>
      <c r="Y141" s="7"/>
    </row>
    <row r="142" spans="1:25" ht="12.75" customHeight="1">
      <c r="A142" s="71" t="s">
        <v>214</v>
      </c>
      <c r="B142" s="72" t="s">
        <v>158</v>
      </c>
      <c r="C142" s="73" t="s">
        <v>13</v>
      </c>
      <c r="D142" s="74">
        <v>25920</v>
      </c>
      <c r="E142" s="75">
        <v>22.768399153212332</v>
      </c>
      <c r="F142" s="79">
        <v>10.932418029887963</v>
      </c>
      <c r="G142" s="77">
        <v>0</v>
      </c>
      <c r="H142" s="78">
        <v>0</v>
      </c>
      <c r="I142" s="75">
        <v>8.049844718999243</v>
      </c>
      <c r="J142" s="79">
        <v>3.865193461849927</v>
      </c>
      <c r="K142" s="77">
        <v>0</v>
      </c>
      <c r="L142" s="128">
        <v>0</v>
      </c>
      <c r="M142" s="75">
        <v>4.6475800154489</v>
      </c>
      <c r="N142" s="79">
        <v>2.231570485669037</v>
      </c>
      <c r="O142" s="76"/>
      <c r="P142" s="77">
        <v>0</v>
      </c>
      <c r="Q142" s="128">
        <v>0</v>
      </c>
      <c r="R142" s="134">
        <v>10</v>
      </c>
      <c r="S142" s="70">
        <v>629</v>
      </c>
      <c r="T142" s="70">
        <v>370</v>
      </c>
      <c r="U142" s="70">
        <v>448</v>
      </c>
      <c r="V142" s="108" t="s">
        <v>211</v>
      </c>
      <c r="W142" s="129"/>
      <c r="X142" s="7"/>
      <c r="Y142" s="7"/>
    </row>
    <row r="143" spans="1:25" ht="12.75" customHeight="1">
      <c r="A143" s="71" t="s">
        <v>215</v>
      </c>
      <c r="B143" s="72" t="s">
        <v>158</v>
      </c>
      <c r="C143" s="73" t="s">
        <v>13</v>
      </c>
      <c r="D143" s="74">
        <v>191070</v>
      </c>
      <c r="E143" s="75">
        <v>61.81747325797133</v>
      </c>
      <c r="F143" s="79">
        <v>10.273271833303765</v>
      </c>
      <c r="G143" s="77">
        <v>0</v>
      </c>
      <c r="H143" s="78">
        <v>0</v>
      </c>
      <c r="I143" s="75">
        <v>21.85577726826479</v>
      </c>
      <c r="J143" s="79">
        <v>3.6321500891509237</v>
      </c>
      <c r="K143" s="77">
        <v>0</v>
      </c>
      <c r="L143" s="128">
        <v>0</v>
      </c>
      <c r="M143" s="75">
        <v>12.618438889181181</v>
      </c>
      <c r="N143" s="79">
        <v>2.097022831708409</v>
      </c>
      <c r="O143" s="76"/>
      <c r="P143" s="77">
        <v>0</v>
      </c>
      <c r="Q143" s="128">
        <v>0</v>
      </c>
      <c r="R143" s="134">
        <v>10.8</v>
      </c>
      <c r="S143" s="70">
        <v>775</v>
      </c>
      <c r="T143" s="70">
        <v>370</v>
      </c>
      <c r="U143" s="70">
        <v>448</v>
      </c>
      <c r="V143" s="108" t="s">
        <v>211</v>
      </c>
      <c r="W143" s="129"/>
      <c r="X143" s="7"/>
      <c r="Y143" s="7"/>
    </row>
    <row r="144" spans="1:25" ht="12.75" customHeight="1">
      <c r="A144" s="71" t="s">
        <v>216</v>
      </c>
      <c r="B144" s="72" t="s">
        <v>158</v>
      </c>
      <c r="C144" s="73" t="s">
        <v>13</v>
      </c>
      <c r="D144" s="74">
        <v>61212</v>
      </c>
      <c r="E144" s="75">
        <v>34.989141172655266</v>
      </c>
      <c r="F144" s="79">
        <v>9.834806211849566</v>
      </c>
      <c r="G144" s="77">
        <v>0</v>
      </c>
      <c r="H144" s="78">
        <v>0</v>
      </c>
      <c r="I144" s="75">
        <v>12.370529495538985</v>
      </c>
      <c r="J144" s="79">
        <v>3.4771290820272056</v>
      </c>
      <c r="K144" s="77">
        <v>0</v>
      </c>
      <c r="L144" s="128">
        <v>0</v>
      </c>
      <c r="M144" s="75">
        <v>7.142128534267638</v>
      </c>
      <c r="N144" s="79">
        <v>2.007521411515483</v>
      </c>
      <c r="O144" s="76"/>
      <c r="P144" s="77">
        <v>0</v>
      </c>
      <c r="Q144" s="128">
        <v>0</v>
      </c>
      <c r="R144" s="134"/>
      <c r="S144" s="70"/>
      <c r="T144" s="70"/>
      <c r="U144" s="70"/>
      <c r="V144" s="108"/>
      <c r="W144" s="129"/>
      <c r="X144" s="7"/>
      <c r="Y144" s="7"/>
    </row>
    <row r="145" spans="1:25" ht="12.75" customHeight="1">
      <c r="A145" s="71" t="s">
        <v>217</v>
      </c>
      <c r="B145" s="72" t="s">
        <v>158</v>
      </c>
      <c r="C145" s="73" t="s">
        <v>13</v>
      </c>
      <c r="D145" s="74">
        <v>42768</v>
      </c>
      <c r="E145" s="75">
        <v>29.24653825668946</v>
      </c>
      <c r="F145" s="79">
        <v>10.841050936096813</v>
      </c>
      <c r="G145" s="77">
        <v>0</v>
      </c>
      <c r="H145" s="78">
        <v>0</v>
      </c>
      <c r="I145" s="75">
        <v>10.340212763768452</v>
      </c>
      <c r="J145" s="79">
        <v>3.8328903160514134</v>
      </c>
      <c r="K145" s="77">
        <v>0</v>
      </c>
      <c r="L145" s="128">
        <v>0</v>
      </c>
      <c r="M145" s="75">
        <v>5.96992462263972</v>
      </c>
      <c r="N145" s="79">
        <v>2.2129202557465932</v>
      </c>
      <c r="O145" s="76"/>
      <c r="P145" s="77">
        <v>0</v>
      </c>
      <c r="Q145" s="128">
        <v>0</v>
      </c>
      <c r="R145" s="134">
        <v>10</v>
      </c>
      <c r="S145" s="70">
        <v>635</v>
      </c>
      <c r="T145" s="70">
        <v>370</v>
      </c>
      <c r="U145" s="70">
        <v>448</v>
      </c>
      <c r="V145" s="108" t="s">
        <v>211</v>
      </c>
      <c r="W145" s="129"/>
      <c r="X145" s="7"/>
      <c r="Y145" s="7"/>
    </row>
    <row r="146" spans="1:22" ht="12.75" customHeight="1">
      <c r="A146" s="71" t="s">
        <v>218</v>
      </c>
      <c r="B146" s="72" t="s">
        <v>158</v>
      </c>
      <c r="C146" s="73" t="s">
        <v>13</v>
      </c>
      <c r="D146" s="74">
        <v>16236</v>
      </c>
      <c r="E146" s="75">
        <v>18.01998890121745</v>
      </c>
      <c r="F146" s="79">
        <v>11.363361352333174</v>
      </c>
      <c r="G146" s="77">
        <v>0</v>
      </c>
      <c r="H146" s="78">
        <v>0</v>
      </c>
      <c r="I146" s="75">
        <v>6.371028174478591</v>
      </c>
      <c r="J146" s="79">
        <v>4.017554934653962</v>
      </c>
      <c r="K146" s="77">
        <v>0</v>
      </c>
      <c r="L146" s="128">
        <v>0</v>
      </c>
      <c r="M146" s="75">
        <v>3.678314831549904</v>
      </c>
      <c r="N146" s="79">
        <v>2.319536423006574</v>
      </c>
      <c r="O146" s="76"/>
      <c r="P146" s="77">
        <v>0</v>
      </c>
      <c r="Q146" s="128">
        <v>0</v>
      </c>
      <c r="R146" s="134"/>
      <c r="S146" s="70"/>
      <c r="T146" s="70"/>
      <c r="U146" s="70"/>
      <c r="V146" s="108"/>
    </row>
    <row r="147" spans="1:22" ht="12.75" customHeight="1">
      <c r="A147" s="71" t="s">
        <v>219</v>
      </c>
      <c r="B147" s="72" t="s">
        <v>158</v>
      </c>
      <c r="C147" s="73" t="s">
        <v>13</v>
      </c>
      <c r="D147" s="74">
        <v>211275</v>
      </c>
      <c r="E147" s="75">
        <v>65.00384604006135</v>
      </c>
      <c r="F147" s="79">
        <v>6.813414431632654</v>
      </c>
      <c r="G147" s="77">
        <v>0</v>
      </c>
      <c r="H147" s="78">
        <v>0</v>
      </c>
      <c r="I147" s="75">
        <v>22.982330169066845</v>
      </c>
      <c r="J147" s="79">
        <v>2.408905773820868</v>
      </c>
      <c r="K147" s="77">
        <v>0</v>
      </c>
      <c r="L147" s="128">
        <v>0</v>
      </c>
      <c r="M147" s="75">
        <v>13.268854509715599</v>
      </c>
      <c r="N147" s="79">
        <v>1.390782396967922</v>
      </c>
      <c r="O147" s="76"/>
      <c r="P147" s="77">
        <v>0</v>
      </c>
      <c r="Q147" s="128">
        <v>0</v>
      </c>
      <c r="R147" s="134">
        <v>11</v>
      </c>
      <c r="S147" s="70">
        <v>980</v>
      </c>
      <c r="T147" s="70">
        <v>370</v>
      </c>
      <c r="U147" s="70">
        <v>448</v>
      </c>
      <c r="V147" s="108" t="s">
        <v>211</v>
      </c>
    </row>
    <row r="148" spans="1:22" ht="12.75" customHeight="1">
      <c r="A148" s="71" t="s">
        <v>220</v>
      </c>
      <c r="B148" s="72" t="s">
        <v>158</v>
      </c>
      <c r="C148" s="73" t="s">
        <v>13</v>
      </c>
      <c r="D148" s="74">
        <v>145860</v>
      </c>
      <c r="E148" s="75">
        <v>54.01110996822783</v>
      </c>
      <c r="F148" s="79">
        <v>7.5536494592170556</v>
      </c>
      <c r="G148" s="77">
        <v>0</v>
      </c>
      <c r="H148" s="78">
        <v>0</v>
      </c>
      <c r="I148" s="75">
        <v>19.095811058973116</v>
      </c>
      <c r="J148" s="79">
        <v>2.6706183776592387</v>
      </c>
      <c r="K148" s="77">
        <v>0</v>
      </c>
      <c r="L148" s="128">
        <v>0</v>
      </c>
      <c r="M148" s="75">
        <v>11.024971655292362</v>
      </c>
      <c r="N148" s="79">
        <v>1.5418822392443232</v>
      </c>
      <c r="O148" s="76"/>
      <c r="P148" s="77">
        <v>0</v>
      </c>
      <c r="Q148" s="128">
        <v>0</v>
      </c>
      <c r="R148" s="134"/>
      <c r="S148" s="70"/>
      <c r="T148" s="70"/>
      <c r="U148" s="70"/>
      <c r="V148" s="108"/>
    </row>
    <row r="149" spans="1:22" ht="12.75" customHeight="1">
      <c r="A149" s="71" t="s">
        <v>221</v>
      </c>
      <c r="B149" s="72" t="s">
        <v>158</v>
      </c>
      <c r="C149" s="73" t="s">
        <v>13</v>
      </c>
      <c r="D149" s="74">
        <v>83430</v>
      </c>
      <c r="E149" s="75">
        <v>40.84850058447678</v>
      </c>
      <c r="F149" s="79">
        <v>4.281558405348878</v>
      </c>
      <c r="G149" s="77">
        <v>0</v>
      </c>
      <c r="H149" s="78">
        <v>0</v>
      </c>
      <c r="I149" s="75">
        <v>14.442125882293091</v>
      </c>
      <c r="J149" s="79">
        <v>1.513759491234226</v>
      </c>
      <c r="K149" s="77">
        <v>0</v>
      </c>
      <c r="L149" s="128">
        <v>0</v>
      </c>
      <c r="M149" s="75">
        <v>8.338165265812378</v>
      </c>
      <c r="N149" s="79">
        <v>0.8739694497524315</v>
      </c>
      <c r="O149" s="76"/>
      <c r="P149" s="77">
        <v>0</v>
      </c>
      <c r="Q149" s="128">
        <v>0</v>
      </c>
      <c r="R149" s="134"/>
      <c r="S149" s="70">
        <v>370</v>
      </c>
      <c r="T149" s="70">
        <v>242</v>
      </c>
      <c r="U149" s="70">
        <v>448</v>
      </c>
      <c r="V149" s="108" t="s">
        <v>222</v>
      </c>
    </row>
    <row r="150" spans="1:22" ht="12.75" customHeight="1">
      <c r="A150" s="71" t="s">
        <v>223</v>
      </c>
      <c r="B150" s="72" t="s">
        <v>158</v>
      </c>
      <c r="C150" s="73" t="s">
        <v>13</v>
      </c>
      <c r="D150" s="74">
        <v>9090</v>
      </c>
      <c r="E150" s="75">
        <v>13.48332303254654</v>
      </c>
      <c r="F150" s="79">
        <v>12.574753574908264</v>
      </c>
      <c r="G150" s="77">
        <v>0</v>
      </c>
      <c r="H150" s="78">
        <v>0</v>
      </c>
      <c r="I150" s="75">
        <v>4.767074574621211</v>
      </c>
      <c r="J150" s="79">
        <v>4.445846762283706</v>
      </c>
      <c r="K150" s="77">
        <v>0</v>
      </c>
      <c r="L150" s="128">
        <v>0</v>
      </c>
      <c r="M150" s="75">
        <v>2.752271788904577</v>
      </c>
      <c r="N150" s="79">
        <v>2.5668108249803243</v>
      </c>
      <c r="O150" s="76"/>
      <c r="P150" s="77">
        <v>0</v>
      </c>
      <c r="Q150" s="128">
        <v>0</v>
      </c>
      <c r="R150" s="134"/>
      <c r="S150" s="70"/>
      <c r="T150" s="70"/>
      <c r="U150" s="70"/>
      <c r="V150" s="108"/>
    </row>
    <row r="151" spans="1:22" ht="12.75" customHeight="1">
      <c r="A151" s="71" t="s">
        <v>224</v>
      </c>
      <c r="B151" s="72" t="s">
        <v>158</v>
      </c>
      <c r="C151" s="73" t="s">
        <v>13</v>
      </c>
      <c r="D151" s="74">
        <v>51900</v>
      </c>
      <c r="E151" s="75">
        <v>32.218007387174026</v>
      </c>
      <c r="F151" s="79">
        <v>4.505805087515095</v>
      </c>
      <c r="G151" s="77">
        <v>0</v>
      </c>
      <c r="H151" s="78">
        <v>0</v>
      </c>
      <c r="I151" s="75">
        <v>11.390785749894517</v>
      </c>
      <c r="J151" s="79">
        <v>1.5930426660433845</v>
      </c>
      <c r="K151" s="77">
        <v>0</v>
      </c>
      <c r="L151" s="128">
        <v>0</v>
      </c>
      <c r="M151" s="75">
        <v>6.576473218982953</v>
      </c>
      <c r="N151" s="79">
        <v>0.919743612070707</v>
      </c>
      <c r="O151" s="76"/>
      <c r="P151" s="77">
        <v>0</v>
      </c>
      <c r="Q151" s="128">
        <v>0</v>
      </c>
      <c r="R151" s="134"/>
      <c r="S151" s="70">
        <v>442</v>
      </c>
      <c r="T151" s="70">
        <v>242</v>
      </c>
      <c r="U151" s="70">
        <v>448</v>
      </c>
      <c r="V151" s="108" t="s">
        <v>222</v>
      </c>
    </row>
    <row r="152" spans="1:22" ht="12.75" customHeight="1">
      <c r="A152" s="71" t="s">
        <v>225</v>
      </c>
      <c r="B152" s="72" t="s">
        <v>158</v>
      </c>
      <c r="C152" s="73" t="s">
        <v>13</v>
      </c>
      <c r="D152" s="74">
        <v>9540</v>
      </c>
      <c r="E152" s="75">
        <v>13.813037319865606</v>
      </c>
      <c r="F152" s="79">
        <v>7.661388553626525</v>
      </c>
      <c r="G152" s="77">
        <v>0</v>
      </c>
      <c r="H152" s="78">
        <v>0</v>
      </c>
      <c r="I152" s="75">
        <v>4.883646178829912</v>
      </c>
      <c r="J152" s="79">
        <v>2.7087098997871557</v>
      </c>
      <c r="K152" s="77">
        <v>0</v>
      </c>
      <c r="L152" s="128">
        <v>0</v>
      </c>
      <c r="M152" s="75">
        <v>2.819574435974337</v>
      </c>
      <c r="N152" s="79">
        <v>1.5638743897987186</v>
      </c>
      <c r="O152" s="76"/>
      <c r="P152" s="77">
        <v>0</v>
      </c>
      <c r="Q152" s="128">
        <v>0</v>
      </c>
      <c r="R152" s="134"/>
      <c r="S152" s="70"/>
      <c r="T152" s="70"/>
      <c r="U152" s="70"/>
      <c r="V152" s="108"/>
    </row>
    <row r="153" spans="1:22" ht="12.75" customHeight="1">
      <c r="A153" s="71" t="s">
        <v>226</v>
      </c>
      <c r="B153" s="72" t="s">
        <v>227</v>
      </c>
      <c r="C153" s="73" t="s">
        <v>228</v>
      </c>
      <c r="D153" s="74">
        <v>6000</v>
      </c>
      <c r="E153" s="75">
        <v>10.954451150103322</v>
      </c>
      <c r="F153" s="79">
        <v>21.908902300206645</v>
      </c>
      <c r="G153" s="77">
        <v>0</v>
      </c>
      <c r="H153" s="78">
        <v>0</v>
      </c>
      <c r="I153" s="75">
        <v>3.872983346207417</v>
      </c>
      <c r="J153" s="79">
        <v>7.745966692414834</v>
      </c>
      <c r="K153" s="77">
        <v>0</v>
      </c>
      <c r="L153" s="128">
        <v>0</v>
      </c>
      <c r="M153" s="75">
        <v>2.23606797749979</v>
      </c>
      <c r="N153" s="79">
        <v>4.47213595499958</v>
      </c>
      <c r="O153" s="76"/>
      <c r="P153" s="77">
        <v>0</v>
      </c>
      <c r="Q153" s="128">
        <v>0</v>
      </c>
      <c r="R153" s="134"/>
      <c r="S153" s="70"/>
      <c r="T153" s="70"/>
      <c r="U153" s="70"/>
      <c r="V153" s="108" t="s">
        <v>229</v>
      </c>
    </row>
    <row r="154" spans="1:22" ht="12.75" customHeight="1">
      <c r="A154" s="71" t="s">
        <v>230</v>
      </c>
      <c r="B154" s="72" t="s">
        <v>227</v>
      </c>
      <c r="C154" s="73" t="s">
        <v>228</v>
      </c>
      <c r="D154" s="74">
        <v>90000</v>
      </c>
      <c r="E154" s="75">
        <v>42.42640687119285</v>
      </c>
      <c r="F154" s="79">
        <v>84.8528137423857</v>
      </c>
      <c r="G154" s="77">
        <v>0</v>
      </c>
      <c r="H154" s="78">
        <v>0</v>
      </c>
      <c r="I154" s="75">
        <v>15</v>
      </c>
      <c r="J154" s="79">
        <v>30</v>
      </c>
      <c r="K154" s="77">
        <v>0</v>
      </c>
      <c r="L154" s="128">
        <v>0</v>
      </c>
      <c r="M154" s="75">
        <v>8.660254037844387</v>
      </c>
      <c r="N154" s="79">
        <v>17.320508075688775</v>
      </c>
      <c r="O154" s="76"/>
      <c r="P154" s="77">
        <v>0</v>
      </c>
      <c r="Q154" s="128">
        <v>0</v>
      </c>
      <c r="R154" s="134"/>
      <c r="S154" s="70"/>
      <c r="T154" s="70"/>
      <c r="U154" s="70"/>
      <c r="V154" s="108" t="s">
        <v>231</v>
      </c>
    </row>
    <row r="155" spans="1:22" ht="12.75">
      <c r="A155" s="71" t="s">
        <v>232</v>
      </c>
      <c r="B155" s="72" t="s">
        <v>233</v>
      </c>
      <c r="C155" s="73" t="s">
        <v>170</v>
      </c>
      <c r="D155" s="74"/>
      <c r="E155" s="75"/>
      <c r="F155" s="79"/>
      <c r="G155" s="77"/>
      <c r="H155" s="78"/>
      <c r="I155" s="75"/>
      <c r="J155" s="79"/>
      <c r="K155" s="77"/>
      <c r="L155" s="128"/>
      <c r="M155" s="75"/>
      <c r="N155" s="79"/>
      <c r="O155" s="76"/>
      <c r="P155" s="77"/>
      <c r="Q155" s="128"/>
      <c r="R155" s="134">
        <v>26.7</v>
      </c>
      <c r="S155" s="70">
        <v>318</v>
      </c>
      <c r="T155" s="70">
        <v>551</v>
      </c>
      <c r="U155" s="70">
        <v>713</v>
      </c>
      <c r="V155" s="108" t="s">
        <v>234</v>
      </c>
    </row>
    <row r="156" spans="1:22" ht="12.75">
      <c r="A156" s="71" t="s">
        <v>235</v>
      </c>
      <c r="B156" s="72" t="s">
        <v>233</v>
      </c>
      <c r="C156" s="73" t="s">
        <v>170</v>
      </c>
      <c r="D156" s="74"/>
      <c r="E156" s="75"/>
      <c r="F156" s="79"/>
      <c r="G156" s="77"/>
      <c r="H156" s="78"/>
      <c r="I156" s="75"/>
      <c r="J156" s="79"/>
      <c r="K156" s="77"/>
      <c r="L156" s="128"/>
      <c r="M156" s="75"/>
      <c r="N156" s="79"/>
      <c r="O156" s="76"/>
      <c r="P156" s="77"/>
      <c r="Q156" s="128"/>
      <c r="R156" s="134">
        <v>25.9</v>
      </c>
      <c r="S156" s="70">
        <v>381</v>
      </c>
      <c r="T156" s="70">
        <v>483</v>
      </c>
      <c r="U156" s="70">
        <v>610</v>
      </c>
      <c r="V156" s="108" t="s">
        <v>236</v>
      </c>
    </row>
    <row r="157" spans="1:22" ht="12.75">
      <c r="A157" s="71" t="s">
        <v>237</v>
      </c>
      <c r="B157" s="72" t="s">
        <v>238</v>
      </c>
      <c r="C157" s="73">
        <v>575</v>
      </c>
      <c r="D157" s="74">
        <v>828000</v>
      </c>
      <c r="E157" s="75">
        <v>128.6856635371633</v>
      </c>
      <c r="F157" s="79">
        <v>45.38150902394681</v>
      </c>
      <c r="G157" s="77">
        <v>0</v>
      </c>
      <c r="H157" s="78">
        <v>0</v>
      </c>
      <c r="I157" s="75">
        <v>45.4972526643093</v>
      </c>
      <c r="J157" s="79">
        <v>16.044786385655648</v>
      </c>
      <c r="K157" s="77">
        <v>0</v>
      </c>
      <c r="L157" s="128">
        <v>0</v>
      </c>
      <c r="M157" s="75">
        <v>26.267851073127396</v>
      </c>
      <c r="N157" s="79">
        <v>9.263461738848331</v>
      </c>
      <c r="O157" s="76"/>
      <c r="P157" s="77">
        <v>0</v>
      </c>
      <c r="Q157" s="128">
        <v>0</v>
      </c>
      <c r="R157" s="134">
        <v>8.4</v>
      </c>
      <c r="S157" s="70">
        <v>580</v>
      </c>
      <c r="T157" s="70">
        <v>250</v>
      </c>
      <c r="U157" s="70">
        <v>440</v>
      </c>
      <c r="V157" s="108"/>
    </row>
    <row r="158" spans="1:22" ht="12.75">
      <c r="A158" s="71" t="s">
        <v>239</v>
      </c>
      <c r="B158" s="72" t="s">
        <v>238</v>
      </c>
      <c r="C158" s="73" t="s">
        <v>49</v>
      </c>
      <c r="D158" s="74">
        <v>88200</v>
      </c>
      <c r="E158" s="75">
        <v>42</v>
      </c>
      <c r="F158" s="79">
        <v>14.811466379511057</v>
      </c>
      <c r="G158" s="77">
        <v>0</v>
      </c>
      <c r="H158" s="78">
        <v>0</v>
      </c>
      <c r="I158" s="75">
        <v>14.849242404917497</v>
      </c>
      <c r="J158" s="79">
        <v>5.236644158134415</v>
      </c>
      <c r="K158" s="77">
        <v>0</v>
      </c>
      <c r="L158" s="128">
        <v>0</v>
      </c>
      <c r="M158" s="75">
        <v>8.573214099741124</v>
      </c>
      <c r="N158" s="79">
        <v>3.023377914349186</v>
      </c>
      <c r="O158" s="76"/>
      <c r="P158" s="77">
        <v>0</v>
      </c>
      <c r="Q158" s="128">
        <v>0</v>
      </c>
      <c r="R158" s="134"/>
      <c r="S158" s="70"/>
      <c r="T158" s="70"/>
      <c r="U158" s="70"/>
      <c r="V158" s="108"/>
    </row>
    <row r="159" spans="1:22" ht="12.75">
      <c r="A159" s="71" t="s">
        <v>240</v>
      </c>
      <c r="B159" s="72" t="s">
        <v>238</v>
      </c>
      <c r="C159" s="73" t="s">
        <v>13</v>
      </c>
      <c r="D159" s="74">
        <v>75600</v>
      </c>
      <c r="E159" s="75">
        <v>38.88444419044716</v>
      </c>
      <c r="F159" s="79">
        <v>13.712753281256719</v>
      </c>
      <c r="G159" s="77">
        <v>0</v>
      </c>
      <c r="H159" s="78">
        <v>0</v>
      </c>
      <c r="I159" s="75">
        <v>13.74772708486752</v>
      </c>
      <c r="J159" s="79">
        <v>4.848190416957353</v>
      </c>
      <c r="K159" s="77">
        <v>0</v>
      </c>
      <c r="L159" s="128">
        <v>0</v>
      </c>
      <c r="M159" s="75">
        <v>7.937253933193772</v>
      </c>
      <c r="N159" s="79">
        <v>2.7991040423128917</v>
      </c>
      <c r="O159" s="76"/>
      <c r="P159" s="77">
        <v>0</v>
      </c>
      <c r="Q159" s="128">
        <v>0</v>
      </c>
      <c r="R159" s="134"/>
      <c r="S159" s="70"/>
      <c r="T159" s="70"/>
      <c r="U159" s="70"/>
      <c r="V159" s="108"/>
    </row>
    <row r="160" spans="1:22" ht="12.75">
      <c r="A160" s="71" t="s">
        <v>241</v>
      </c>
      <c r="B160" s="72" t="s">
        <v>238</v>
      </c>
      <c r="C160" s="73" t="s">
        <v>170</v>
      </c>
      <c r="D160" s="74">
        <v>576000</v>
      </c>
      <c r="E160" s="75">
        <v>107.33126291998991</v>
      </c>
      <c r="F160" s="79">
        <v>57.5186504440476</v>
      </c>
      <c r="G160" s="77">
        <v>0</v>
      </c>
      <c r="H160" s="78">
        <v>0</v>
      </c>
      <c r="I160" s="75">
        <v>37.94733192202055</v>
      </c>
      <c r="J160" s="79">
        <v>20.33591388684234</v>
      </c>
      <c r="K160" s="77">
        <v>0</v>
      </c>
      <c r="L160" s="128">
        <v>0</v>
      </c>
      <c r="M160" s="75">
        <v>21.908902300206645</v>
      </c>
      <c r="N160" s="79">
        <v>11.740945356785476</v>
      </c>
      <c r="O160" s="76"/>
      <c r="P160" s="77">
        <v>0</v>
      </c>
      <c r="Q160" s="128">
        <v>0</v>
      </c>
      <c r="R160" s="134"/>
      <c r="S160" s="70"/>
      <c r="T160" s="70"/>
      <c r="U160" s="70"/>
      <c r="V160" s="108"/>
    </row>
    <row r="161" spans="1:22" ht="12.75">
      <c r="A161" s="71" t="s">
        <v>242</v>
      </c>
      <c r="B161" s="72" t="s">
        <v>238</v>
      </c>
      <c r="C161" s="73" t="s">
        <v>49</v>
      </c>
      <c r="D161" s="74">
        <v>50400</v>
      </c>
      <c r="E161" s="75">
        <v>31.74901573277509</v>
      </c>
      <c r="F161" s="79">
        <v>17.014246252160188</v>
      </c>
      <c r="G161" s="77">
        <v>0</v>
      </c>
      <c r="H161" s="78">
        <v>0</v>
      </c>
      <c r="I161" s="75">
        <v>11.224972160321824</v>
      </c>
      <c r="J161" s="79">
        <v>6.0154444508401355</v>
      </c>
      <c r="K161" s="77">
        <v>0</v>
      </c>
      <c r="L161" s="128">
        <v>0</v>
      </c>
      <c r="M161" s="75">
        <v>6.48074069840786</v>
      </c>
      <c r="N161" s="79">
        <v>3.4730184729877926</v>
      </c>
      <c r="O161" s="76"/>
      <c r="P161" s="77">
        <v>0</v>
      </c>
      <c r="Q161" s="128">
        <v>0</v>
      </c>
      <c r="R161" s="134"/>
      <c r="S161" s="70"/>
      <c r="T161" s="70"/>
      <c r="U161" s="70"/>
      <c r="V161" s="108"/>
    </row>
    <row r="162" spans="1:22" ht="12.75">
      <c r="A162" s="71" t="s">
        <v>243</v>
      </c>
      <c r="B162" s="72" t="s">
        <v>238</v>
      </c>
      <c r="C162" s="73" t="s">
        <v>13</v>
      </c>
      <c r="D162" s="74">
        <v>39600</v>
      </c>
      <c r="E162" s="75">
        <v>28.142494558940577</v>
      </c>
      <c r="F162" s="79">
        <v>15.081517380130785</v>
      </c>
      <c r="G162" s="77">
        <v>0</v>
      </c>
      <c r="H162" s="78">
        <v>0</v>
      </c>
      <c r="I162" s="75">
        <v>9.9498743710662</v>
      </c>
      <c r="J162" s="79">
        <v>5.332121605036627</v>
      </c>
      <c r="K162" s="77">
        <v>0</v>
      </c>
      <c r="L162" s="128">
        <v>0</v>
      </c>
      <c r="M162" s="75">
        <v>5.744562646538029</v>
      </c>
      <c r="N162" s="79">
        <v>3.0785018440197156</v>
      </c>
      <c r="O162" s="76"/>
      <c r="P162" s="77">
        <v>0</v>
      </c>
      <c r="Q162" s="128">
        <v>0</v>
      </c>
      <c r="R162" s="134"/>
      <c r="S162" s="70"/>
      <c r="T162" s="70"/>
      <c r="U162" s="70"/>
      <c r="V162" s="108"/>
    </row>
    <row r="163" spans="1:22" ht="12.75">
      <c r="A163" s="71" t="s">
        <v>244</v>
      </c>
      <c r="B163" s="72" t="s">
        <v>238</v>
      </c>
      <c r="C163" s="73" t="s">
        <v>170</v>
      </c>
      <c r="D163" s="74">
        <v>324000</v>
      </c>
      <c r="E163" s="75">
        <v>80.49844718999243</v>
      </c>
      <c r="F163" s="79">
        <v>58.59807736361413</v>
      </c>
      <c r="G163" s="77">
        <v>0</v>
      </c>
      <c r="H163" s="78">
        <v>0</v>
      </c>
      <c r="I163" s="75">
        <v>28.460498941515414</v>
      </c>
      <c r="J163" s="79">
        <v>20.717548934152738</v>
      </c>
      <c r="K163" s="77">
        <v>0</v>
      </c>
      <c r="L163" s="128">
        <v>0</v>
      </c>
      <c r="M163" s="75">
        <v>16.431676725154983</v>
      </c>
      <c r="N163" s="79">
        <v>11.961282454082326</v>
      </c>
      <c r="O163" s="76"/>
      <c r="P163" s="77">
        <v>0</v>
      </c>
      <c r="Q163" s="128">
        <v>0</v>
      </c>
      <c r="R163" s="134"/>
      <c r="S163" s="70"/>
      <c r="T163" s="70"/>
      <c r="U163" s="70"/>
      <c r="V163" s="108"/>
    </row>
    <row r="164" spans="1:22" ht="12.75">
      <c r="A164" s="71" t="s">
        <v>245</v>
      </c>
      <c r="B164" s="72" t="s">
        <v>238</v>
      </c>
      <c r="C164" s="73" t="s">
        <v>49</v>
      </c>
      <c r="D164" s="74">
        <v>27000</v>
      </c>
      <c r="E164" s="75">
        <v>23.2379000772445</v>
      </c>
      <c r="F164" s="79">
        <v>16.915807869938565</v>
      </c>
      <c r="G164" s="77">
        <v>0</v>
      </c>
      <c r="H164" s="78">
        <v>0</v>
      </c>
      <c r="I164" s="75">
        <v>8.215838362577491</v>
      </c>
      <c r="J164" s="79">
        <v>5.980641227041163</v>
      </c>
      <c r="K164" s="77">
        <v>0</v>
      </c>
      <c r="L164" s="128">
        <v>0</v>
      </c>
      <c r="M164" s="75">
        <v>4.743416490252569</v>
      </c>
      <c r="N164" s="79">
        <v>3.45292482235879</v>
      </c>
      <c r="O164" s="76"/>
      <c r="P164" s="77">
        <v>0</v>
      </c>
      <c r="Q164" s="128">
        <v>0</v>
      </c>
      <c r="R164" s="134"/>
      <c r="S164" s="70"/>
      <c r="T164" s="70"/>
      <c r="U164" s="70"/>
      <c r="V164" s="108"/>
    </row>
    <row r="165" spans="1:22" ht="12.75">
      <c r="A165" s="71" t="s">
        <v>246</v>
      </c>
      <c r="B165" s="72" t="s">
        <v>238</v>
      </c>
      <c r="C165" s="73" t="s">
        <v>13</v>
      </c>
      <c r="D165" s="74">
        <v>28800</v>
      </c>
      <c r="E165" s="75">
        <v>24</v>
      </c>
      <c r="F165" s="79">
        <v>17.470571244777712</v>
      </c>
      <c r="G165" s="77">
        <v>0</v>
      </c>
      <c r="H165" s="78">
        <v>0</v>
      </c>
      <c r="I165" s="75">
        <v>8.48528137423857</v>
      </c>
      <c r="J165" s="79">
        <v>6.176779699192511</v>
      </c>
      <c r="K165" s="77">
        <v>0</v>
      </c>
      <c r="L165" s="128">
        <v>0</v>
      </c>
      <c r="M165" s="75">
        <v>4.898979485566356</v>
      </c>
      <c r="N165" s="79">
        <v>3.5661654220538117</v>
      </c>
      <c r="O165" s="76"/>
      <c r="P165" s="77">
        <v>0</v>
      </c>
      <c r="Q165" s="128">
        <v>0</v>
      </c>
      <c r="R165" s="134"/>
      <c r="S165" s="70"/>
      <c r="T165" s="70"/>
      <c r="U165" s="70"/>
      <c r="V165" s="108"/>
    </row>
    <row r="166" spans="1:22" ht="12.75">
      <c r="A166" s="71" t="s">
        <v>247</v>
      </c>
      <c r="B166" s="72" t="s">
        <v>238</v>
      </c>
      <c r="C166" s="73" t="s">
        <v>170</v>
      </c>
      <c r="D166" s="74">
        <v>190800</v>
      </c>
      <c r="E166" s="75">
        <v>61.773780845922005</v>
      </c>
      <c r="F166" s="79">
        <v>57.611174163284</v>
      </c>
      <c r="G166" s="77">
        <v>0</v>
      </c>
      <c r="H166" s="78">
        <v>0</v>
      </c>
      <c r="I166" s="75">
        <v>21.840329667841555</v>
      </c>
      <c r="J166" s="79">
        <v>20.368625961488668</v>
      </c>
      <c r="K166" s="77">
        <v>0</v>
      </c>
      <c r="L166" s="128">
        <v>0</v>
      </c>
      <c r="M166" s="75">
        <v>12.609520212918492</v>
      </c>
      <c r="N166" s="79">
        <v>11.759831681888283</v>
      </c>
      <c r="O166" s="76"/>
      <c r="P166" s="77">
        <v>0</v>
      </c>
      <c r="Q166" s="128">
        <v>0</v>
      </c>
      <c r="R166" s="134"/>
      <c r="S166" s="70"/>
      <c r="T166" s="70"/>
      <c r="U166" s="70"/>
      <c r="V166" s="108"/>
    </row>
    <row r="167" spans="1:22" ht="12.75">
      <c r="A167" s="71" t="s">
        <v>248</v>
      </c>
      <c r="B167" s="72" t="s">
        <v>238</v>
      </c>
      <c r="C167" s="73" t="s">
        <v>49</v>
      </c>
      <c r="D167" s="74">
        <v>26640</v>
      </c>
      <c r="E167" s="75">
        <v>23.082460874005612</v>
      </c>
      <c r="F167" s="79">
        <v>21.52705654922388</v>
      </c>
      <c r="G167" s="77">
        <v>0</v>
      </c>
      <c r="H167" s="78">
        <v>0</v>
      </c>
      <c r="I167" s="75">
        <v>8.160882305241266</v>
      </c>
      <c r="J167" s="79">
        <v>7.610963832471242</v>
      </c>
      <c r="K167" s="77">
        <v>0</v>
      </c>
      <c r="L167" s="128">
        <v>0</v>
      </c>
      <c r="M167" s="75">
        <v>4.711687595755898</v>
      </c>
      <c r="N167" s="79">
        <v>4.394192017469778</v>
      </c>
      <c r="O167" s="76"/>
      <c r="P167" s="77">
        <v>0</v>
      </c>
      <c r="Q167" s="128">
        <v>0</v>
      </c>
      <c r="R167" s="134"/>
      <c r="S167" s="70"/>
      <c r="T167" s="70"/>
      <c r="U167" s="70"/>
      <c r="V167" s="108"/>
    </row>
    <row r="168" spans="1:22" ht="12.75">
      <c r="A168" s="71" t="s">
        <v>249</v>
      </c>
      <c r="B168" s="72" t="s">
        <v>238</v>
      </c>
      <c r="C168" s="73" t="s">
        <v>13</v>
      </c>
      <c r="D168" s="74">
        <v>18000</v>
      </c>
      <c r="E168" s="75">
        <v>18.973665961010276</v>
      </c>
      <c r="F168" s="79">
        <v>17.695131481787826</v>
      </c>
      <c r="G168" s="77">
        <v>0</v>
      </c>
      <c r="H168" s="78">
        <v>0</v>
      </c>
      <c r="I168" s="75">
        <v>6.708203932499369</v>
      </c>
      <c r="J168" s="79">
        <v>6.2561737323798665</v>
      </c>
      <c r="K168" s="77">
        <v>0</v>
      </c>
      <c r="L168" s="128">
        <v>0</v>
      </c>
      <c r="M168" s="75">
        <v>3.872983346207417</v>
      </c>
      <c r="N168" s="79">
        <v>3.6120035884865813</v>
      </c>
      <c r="O168" s="76"/>
      <c r="P168" s="77">
        <v>0</v>
      </c>
      <c r="Q168" s="128">
        <v>0</v>
      </c>
      <c r="R168" s="134"/>
      <c r="S168" s="70"/>
      <c r="T168" s="70"/>
      <c r="U168" s="70"/>
      <c r="V168" s="108"/>
    </row>
    <row r="169" spans="1:22" ht="12.75">
      <c r="A169" s="71" t="s">
        <v>250</v>
      </c>
      <c r="B169" s="72" t="s">
        <v>238</v>
      </c>
      <c r="C169" s="73" t="s">
        <v>170</v>
      </c>
      <c r="D169" s="74">
        <v>302400</v>
      </c>
      <c r="E169" s="75">
        <v>77.76888838089432</v>
      </c>
      <c r="F169" s="79">
        <v>38.77992324668524</v>
      </c>
      <c r="G169" s="77">
        <v>0</v>
      </c>
      <c r="H169" s="78">
        <v>0</v>
      </c>
      <c r="I169" s="75">
        <v>27.49545416973504</v>
      </c>
      <c r="J169" s="79">
        <v>13.710773350812483</v>
      </c>
      <c r="K169" s="77">
        <v>0</v>
      </c>
      <c r="L169" s="128">
        <v>0</v>
      </c>
      <c r="M169" s="75">
        <v>15.874507866387544</v>
      </c>
      <c r="N169" s="79">
        <v>7.915918684889535</v>
      </c>
      <c r="O169" s="76"/>
      <c r="P169" s="77">
        <v>0</v>
      </c>
      <c r="Q169" s="128">
        <v>0</v>
      </c>
      <c r="R169" s="134"/>
      <c r="S169" s="70"/>
      <c r="T169" s="70"/>
      <c r="U169" s="70"/>
      <c r="V169" s="108"/>
    </row>
    <row r="170" spans="1:22" ht="12.75">
      <c r="A170" s="71" t="s">
        <v>251</v>
      </c>
      <c r="B170" s="72" t="s">
        <v>238</v>
      </c>
      <c r="C170" s="73" t="s">
        <v>170</v>
      </c>
      <c r="D170" s="74">
        <v>1404000</v>
      </c>
      <c r="E170" s="75">
        <v>167.5708805252273</v>
      </c>
      <c r="F170" s="79">
        <v>35.22481850080011</v>
      </c>
      <c r="G170" s="77">
        <v>0</v>
      </c>
      <c r="H170" s="78">
        <v>0</v>
      </c>
      <c r="I170" s="75">
        <v>59.2452529743945</v>
      </c>
      <c r="J170" s="79">
        <v>12.453854013990556</v>
      </c>
      <c r="K170" s="77">
        <v>0</v>
      </c>
      <c r="L170" s="128">
        <v>0</v>
      </c>
      <c r="M170" s="75">
        <v>34.20526275297414</v>
      </c>
      <c r="N170" s="79">
        <v>7.19023596742575</v>
      </c>
      <c r="O170" s="76"/>
      <c r="P170" s="77">
        <v>0</v>
      </c>
      <c r="Q170" s="128">
        <v>0</v>
      </c>
      <c r="R170" s="134"/>
      <c r="S170" s="70"/>
      <c r="T170" s="70"/>
      <c r="U170" s="70"/>
      <c r="V170" s="108"/>
    </row>
    <row r="171" spans="1:22" ht="12.75">
      <c r="A171" s="71" t="s">
        <v>252</v>
      </c>
      <c r="B171" s="72" t="s">
        <v>238</v>
      </c>
      <c r="C171" s="73" t="s">
        <v>49</v>
      </c>
      <c r="D171" s="74">
        <v>61200</v>
      </c>
      <c r="E171" s="75">
        <v>34.9857113690718</v>
      </c>
      <c r="F171" s="79">
        <v>17.445835087397263</v>
      </c>
      <c r="G171" s="77">
        <v>0</v>
      </c>
      <c r="H171" s="78">
        <v>0</v>
      </c>
      <c r="I171" s="75">
        <v>12.36931687685298</v>
      </c>
      <c r="J171" s="79">
        <v>6.168034146880405</v>
      </c>
      <c r="K171" s="77">
        <v>0</v>
      </c>
      <c r="L171" s="128">
        <v>0</v>
      </c>
      <c r="M171" s="75">
        <v>7.14142842854285</v>
      </c>
      <c r="N171" s="79">
        <v>3.5611161750722062</v>
      </c>
      <c r="O171" s="76"/>
      <c r="P171" s="77">
        <v>0</v>
      </c>
      <c r="Q171" s="128">
        <v>0</v>
      </c>
      <c r="R171" s="134"/>
      <c r="S171" s="70"/>
      <c r="T171" s="70"/>
      <c r="U171" s="70"/>
      <c r="V171" s="108"/>
    </row>
    <row r="172" spans="1:22" ht="12.75">
      <c r="A172" s="71" t="s">
        <v>253</v>
      </c>
      <c r="B172" s="72" t="s">
        <v>238</v>
      </c>
      <c r="C172" s="73" t="s">
        <v>49</v>
      </c>
      <c r="D172" s="74">
        <v>252000</v>
      </c>
      <c r="E172" s="75">
        <v>70.9929573971954</v>
      </c>
      <c r="F172" s="79">
        <v>14.923320992961944</v>
      </c>
      <c r="G172" s="77">
        <v>0</v>
      </c>
      <c r="H172" s="78">
        <v>0</v>
      </c>
      <c r="I172" s="75">
        <v>25.099800796022265</v>
      </c>
      <c r="J172" s="79">
        <v>5.276190735973476</v>
      </c>
      <c r="K172" s="77">
        <v>0</v>
      </c>
      <c r="L172" s="128">
        <v>0</v>
      </c>
      <c r="M172" s="75">
        <v>14.491376746189438</v>
      </c>
      <c r="N172" s="79">
        <v>3.0462101417100955</v>
      </c>
      <c r="O172" s="76"/>
      <c r="P172" s="77">
        <v>0</v>
      </c>
      <c r="Q172" s="128">
        <v>0</v>
      </c>
      <c r="R172" s="134"/>
      <c r="S172" s="70"/>
      <c r="T172" s="70"/>
      <c r="U172" s="70"/>
      <c r="V172" s="108"/>
    </row>
    <row r="173" spans="1:22" ht="12.75">
      <c r="A173" s="71" t="s">
        <v>254</v>
      </c>
      <c r="B173" s="72" t="s">
        <v>238</v>
      </c>
      <c r="C173" s="73" t="s">
        <v>13</v>
      </c>
      <c r="D173" s="74">
        <v>50400</v>
      </c>
      <c r="E173" s="75">
        <v>31.74901573277509</v>
      </c>
      <c r="F173" s="79">
        <v>15.83183736977907</v>
      </c>
      <c r="G173" s="77">
        <v>0</v>
      </c>
      <c r="H173" s="78">
        <v>0</v>
      </c>
      <c r="I173" s="75">
        <v>11.224972160321824</v>
      </c>
      <c r="J173" s="79">
        <v>5.597399781406687</v>
      </c>
      <c r="K173" s="77">
        <v>0</v>
      </c>
      <c r="L173" s="128">
        <v>0</v>
      </c>
      <c r="M173" s="75">
        <v>6.48074069840786</v>
      </c>
      <c r="N173" s="79">
        <v>3.2316602705571036</v>
      </c>
      <c r="O173" s="76"/>
      <c r="P173" s="77">
        <v>0</v>
      </c>
      <c r="Q173" s="128">
        <v>0</v>
      </c>
      <c r="R173" s="134"/>
      <c r="S173" s="70"/>
      <c r="T173" s="70"/>
      <c r="U173" s="70"/>
      <c r="V173" s="108"/>
    </row>
    <row r="174" spans="1:22" ht="12.75">
      <c r="A174" s="71" t="s">
        <v>255</v>
      </c>
      <c r="B174" s="72" t="s">
        <v>238</v>
      </c>
      <c r="C174" s="73" t="s">
        <v>13</v>
      </c>
      <c r="D174" s="74">
        <v>234000</v>
      </c>
      <c r="E174" s="75">
        <v>68.41052550594829</v>
      </c>
      <c r="F174" s="79">
        <v>14.3804719348515</v>
      </c>
      <c r="G174" s="77">
        <v>0</v>
      </c>
      <c r="H174" s="78">
        <v>0</v>
      </c>
      <c r="I174" s="75">
        <v>24.186773244895647</v>
      </c>
      <c r="J174" s="79">
        <v>5.084264610898162</v>
      </c>
      <c r="K174" s="77">
        <v>0</v>
      </c>
      <c r="L174" s="128">
        <v>0</v>
      </c>
      <c r="M174" s="75">
        <v>13.96424004376894</v>
      </c>
      <c r="N174" s="79">
        <v>2.9354015417333423</v>
      </c>
      <c r="O174" s="76"/>
      <c r="P174" s="77">
        <v>0</v>
      </c>
      <c r="Q174" s="128">
        <v>0</v>
      </c>
      <c r="R174" s="134"/>
      <c r="S174" s="70"/>
      <c r="T174" s="70"/>
      <c r="U174" s="70"/>
      <c r="V174" s="108"/>
    </row>
    <row r="175" spans="1:22" ht="12.75">
      <c r="A175" s="71" t="s">
        <v>256</v>
      </c>
      <c r="B175" s="72" t="s">
        <v>238</v>
      </c>
      <c r="C175" s="73" t="s">
        <v>257</v>
      </c>
      <c r="D175" s="74">
        <v>252000</v>
      </c>
      <c r="E175" s="75">
        <v>70.9929573971954</v>
      </c>
      <c r="F175" s="79">
        <v>66.20911941876754</v>
      </c>
      <c r="G175" s="77">
        <v>0</v>
      </c>
      <c r="H175" s="78">
        <v>0</v>
      </c>
      <c r="I175" s="75">
        <v>25.099800796022265</v>
      </c>
      <c r="J175" s="79">
        <v>23.408458658700226</v>
      </c>
      <c r="K175" s="77">
        <v>0</v>
      </c>
      <c r="L175" s="128">
        <v>0</v>
      </c>
      <c r="M175" s="75">
        <v>14.491376746189438</v>
      </c>
      <c r="N175" s="79">
        <v>13.5148799079148</v>
      </c>
      <c r="O175" s="76"/>
      <c r="P175" s="77">
        <v>0</v>
      </c>
      <c r="Q175" s="128">
        <v>0</v>
      </c>
      <c r="R175" s="134"/>
      <c r="S175" s="70"/>
      <c r="T175" s="70"/>
      <c r="U175" s="70"/>
      <c r="V175" s="108"/>
    </row>
    <row r="176" spans="1:22" ht="12.75">
      <c r="A176" s="71" t="s">
        <v>258</v>
      </c>
      <c r="B176" s="72" t="s">
        <v>238</v>
      </c>
      <c r="C176" s="73" t="s">
        <v>257</v>
      </c>
      <c r="D176" s="74">
        <v>594000</v>
      </c>
      <c r="E176" s="75">
        <v>108.9954127475097</v>
      </c>
      <c r="F176" s="79">
        <v>50.32714756400341</v>
      </c>
      <c r="G176" s="77">
        <v>0</v>
      </c>
      <c r="H176" s="78">
        <v>0</v>
      </c>
      <c r="I176" s="75">
        <v>38.535697735995385</v>
      </c>
      <c r="J176" s="79">
        <v>17.79333366014142</v>
      </c>
      <c r="K176" s="77">
        <v>0</v>
      </c>
      <c r="L176" s="128">
        <v>0</v>
      </c>
      <c r="M176" s="75">
        <v>22.24859546128699</v>
      </c>
      <c r="N176" s="79">
        <v>10.27298597846348</v>
      </c>
      <c r="O176" s="76"/>
      <c r="P176" s="77">
        <v>0</v>
      </c>
      <c r="Q176" s="128">
        <v>0</v>
      </c>
      <c r="R176" s="134"/>
      <c r="S176" s="70"/>
      <c r="T176" s="70"/>
      <c r="U176" s="70"/>
      <c r="V176" s="108"/>
    </row>
    <row r="177" spans="1:22" ht="12.75">
      <c r="A177" s="71" t="s">
        <v>259</v>
      </c>
      <c r="B177" s="72" t="s">
        <v>238</v>
      </c>
      <c r="C177" s="73" t="s">
        <v>49</v>
      </c>
      <c r="D177" s="74">
        <v>23400</v>
      </c>
      <c r="E177" s="75">
        <v>21.633307652783937</v>
      </c>
      <c r="F177" s="79">
        <v>20.175554059432578</v>
      </c>
      <c r="G177" s="77">
        <v>0</v>
      </c>
      <c r="H177" s="78">
        <v>0</v>
      </c>
      <c r="I177" s="75">
        <v>7.648529270389178</v>
      </c>
      <c r="J177" s="79">
        <v>7.133135544810275</v>
      </c>
      <c r="K177" s="77">
        <v>0</v>
      </c>
      <c r="L177" s="128">
        <v>0</v>
      </c>
      <c r="M177" s="75">
        <v>4.415880433163924</v>
      </c>
      <c r="N177" s="79">
        <v>4.1183177269623</v>
      </c>
      <c r="O177" s="76"/>
      <c r="P177" s="77">
        <v>0</v>
      </c>
      <c r="Q177" s="128">
        <v>0</v>
      </c>
      <c r="R177" s="134"/>
      <c r="S177" s="70"/>
      <c r="T177" s="70"/>
      <c r="U177" s="70"/>
      <c r="V177" s="108"/>
    </row>
    <row r="178" spans="1:22" ht="12.75">
      <c r="A178" s="71" t="s">
        <v>260</v>
      </c>
      <c r="B178" s="72" t="s">
        <v>238</v>
      </c>
      <c r="C178" s="73" t="s">
        <v>49</v>
      </c>
      <c r="D178" s="74">
        <v>95760</v>
      </c>
      <c r="E178" s="75">
        <v>43.76299806914513</v>
      </c>
      <c r="F178" s="79">
        <v>20.206968404910093</v>
      </c>
      <c r="G178" s="77">
        <v>0</v>
      </c>
      <c r="H178" s="78">
        <v>0</v>
      </c>
      <c r="I178" s="75">
        <v>15.472556349873152</v>
      </c>
      <c r="J178" s="79">
        <v>7.144242193167119</v>
      </c>
      <c r="K178" s="77">
        <v>0</v>
      </c>
      <c r="L178" s="128">
        <v>0</v>
      </c>
      <c r="M178" s="75">
        <v>8.933084573650918</v>
      </c>
      <c r="N178" s="79">
        <v>4.124730153380918</v>
      </c>
      <c r="O178" s="76"/>
      <c r="P178" s="77">
        <v>0</v>
      </c>
      <c r="Q178" s="128">
        <v>0</v>
      </c>
      <c r="R178" s="134"/>
      <c r="S178" s="70"/>
      <c r="T178" s="70"/>
      <c r="U178" s="70"/>
      <c r="V178" s="108"/>
    </row>
    <row r="179" spans="1:22" ht="12.75">
      <c r="A179" s="71" t="s">
        <v>261</v>
      </c>
      <c r="B179" s="72" t="s">
        <v>238</v>
      </c>
      <c r="C179" s="73" t="s">
        <v>13</v>
      </c>
      <c r="D179" s="74">
        <v>34200</v>
      </c>
      <c r="E179" s="75">
        <v>26.153393661244042</v>
      </c>
      <c r="F179" s="79">
        <v>24.391055501960988</v>
      </c>
      <c r="G179" s="77">
        <v>0</v>
      </c>
      <c r="H179" s="78">
        <v>0</v>
      </c>
      <c r="I179" s="75">
        <v>9.246621004453464</v>
      </c>
      <c r="J179" s="79">
        <v>8.623540372867032</v>
      </c>
      <c r="K179" s="77">
        <v>0</v>
      </c>
      <c r="L179" s="128">
        <v>0</v>
      </c>
      <c r="M179" s="75">
        <v>5.338539126015656</v>
      </c>
      <c r="N179" s="79">
        <v>4.978803355642387</v>
      </c>
      <c r="O179" s="76"/>
      <c r="P179" s="77">
        <v>0</v>
      </c>
      <c r="Q179" s="128">
        <v>0</v>
      </c>
      <c r="R179" s="134"/>
      <c r="S179" s="70"/>
      <c r="T179" s="70"/>
      <c r="U179" s="70"/>
      <c r="V179" s="108" t="s">
        <v>262</v>
      </c>
    </row>
    <row r="180" spans="1:22" ht="12.75">
      <c r="A180" s="71" t="s">
        <v>263</v>
      </c>
      <c r="B180" s="72" t="s">
        <v>238</v>
      </c>
      <c r="C180" s="73" t="s">
        <v>13</v>
      </c>
      <c r="D180" s="74">
        <v>93600</v>
      </c>
      <c r="E180" s="75">
        <v>43.266615305567875</v>
      </c>
      <c r="F180" s="79">
        <v>19.977770423444117</v>
      </c>
      <c r="G180" s="77">
        <v>0</v>
      </c>
      <c r="H180" s="78">
        <v>0</v>
      </c>
      <c r="I180" s="75">
        <v>15.297058540778355</v>
      </c>
      <c r="J180" s="79">
        <v>7.06320846970269</v>
      </c>
      <c r="K180" s="77">
        <v>0</v>
      </c>
      <c r="L180" s="128">
        <v>0</v>
      </c>
      <c r="M180" s="75">
        <v>8.831760866327848</v>
      </c>
      <c r="N180" s="79">
        <v>4.077945311325292</v>
      </c>
      <c r="O180" s="76"/>
      <c r="P180" s="77">
        <v>0</v>
      </c>
      <c r="Q180" s="128">
        <v>0</v>
      </c>
      <c r="R180" s="134"/>
      <c r="S180" s="70"/>
      <c r="T180" s="70"/>
      <c r="U180" s="70"/>
      <c r="V180" s="108" t="s">
        <v>264</v>
      </c>
    </row>
    <row r="181" spans="1:22" ht="12.75">
      <c r="A181" s="71" t="s">
        <v>265</v>
      </c>
      <c r="B181" s="72" t="s">
        <v>12</v>
      </c>
      <c r="C181" s="73" t="s">
        <v>266</v>
      </c>
      <c r="D181" s="74">
        <v>48026.666666666664</v>
      </c>
      <c r="E181" s="75">
        <v>30.992472204284272</v>
      </c>
      <c r="F181" s="79">
        <v>4.338946108599798</v>
      </c>
      <c r="G181" s="77">
        <v>0</v>
      </c>
      <c r="H181" s="78">
        <v>0</v>
      </c>
      <c r="I181" s="75">
        <v>10.957493630692499</v>
      </c>
      <c r="J181" s="79">
        <v>1.5340491082969496</v>
      </c>
      <c r="K181" s="77">
        <v>0</v>
      </c>
      <c r="L181" s="128">
        <v>0</v>
      </c>
      <c r="M181" s="75">
        <v>6.326311897323923</v>
      </c>
      <c r="N181" s="79">
        <v>0.8856836656253491</v>
      </c>
      <c r="O181" s="76"/>
      <c r="P181" s="77">
        <v>0</v>
      </c>
      <c r="Q181" s="128">
        <v>0</v>
      </c>
      <c r="R181" s="134">
        <v>2.5</v>
      </c>
      <c r="S181" s="70">
        <v>192</v>
      </c>
      <c r="T181" s="70">
        <v>220</v>
      </c>
      <c r="U181" s="70">
        <v>329</v>
      </c>
      <c r="V181" s="108"/>
    </row>
    <row r="182" spans="1:22" ht="12.75">
      <c r="A182" s="71" t="s">
        <v>267</v>
      </c>
      <c r="B182" s="72" t="s">
        <v>12</v>
      </c>
      <c r="C182" s="73" t="s">
        <v>266</v>
      </c>
      <c r="D182" s="74">
        <v>8430</v>
      </c>
      <c r="E182" s="75">
        <v>12.984606270503546</v>
      </c>
      <c r="F182" s="79">
        <v>11.880914737510745</v>
      </c>
      <c r="G182" s="77">
        <v>0</v>
      </c>
      <c r="H182" s="78">
        <v>0</v>
      </c>
      <c r="I182" s="75">
        <v>4.590751572455212</v>
      </c>
      <c r="J182" s="79">
        <v>4.200537688796519</v>
      </c>
      <c r="K182" s="77">
        <v>0</v>
      </c>
      <c r="L182" s="128">
        <v>0</v>
      </c>
      <c r="M182" s="75">
        <v>2.6504716561397146</v>
      </c>
      <c r="N182" s="79">
        <v>2.4251815653678386</v>
      </c>
      <c r="O182" s="76"/>
      <c r="P182" s="77">
        <v>0</v>
      </c>
      <c r="Q182" s="128">
        <v>0</v>
      </c>
      <c r="R182" s="134"/>
      <c r="S182" s="70"/>
      <c r="T182" s="70"/>
      <c r="U182" s="70"/>
      <c r="V182" s="108"/>
    </row>
    <row r="183" spans="1:22" ht="12.75">
      <c r="A183" s="71" t="s">
        <v>268</v>
      </c>
      <c r="B183" s="72" t="s">
        <v>12</v>
      </c>
      <c r="C183" s="73" t="s">
        <v>269</v>
      </c>
      <c r="D183" s="74">
        <v>161073.33333333334</v>
      </c>
      <c r="E183" s="75">
        <v>56.75796566709088</v>
      </c>
      <c r="F183" s="79">
        <v>6.432569442270301</v>
      </c>
      <c r="G183" s="77">
        <v>0</v>
      </c>
      <c r="H183" s="78">
        <v>0</v>
      </c>
      <c r="I183" s="75">
        <v>20.066971204776603</v>
      </c>
      <c r="J183" s="79">
        <v>2.274256736541349</v>
      </c>
      <c r="K183" s="77">
        <v>0</v>
      </c>
      <c r="L183" s="128">
        <v>0</v>
      </c>
      <c r="M183" s="75">
        <v>11.58567122689824</v>
      </c>
      <c r="N183" s="79">
        <v>1.3130427390484676</v>
      </c>
      <c r="O183" s="76"/>
      <c r="P183" s="77">
        <v>0</v>
      </c>
      <c r="Q183" s="128">
        <v>0</v>
      </c>
      <c r="R183" s="134">
        <v>3.5</v>
      </c>
      <c r="S183" s="70">
        <v>212</v>
      </c>
      <c r="T183" s="70">
        <v>251</v>
      </c>
      <c r="U183" s="70">
        <v>397</v>
      </c>
      <c r="V183" s="108"/>
    </row>
    <row r="184" spans="1:22" ht="12.75">
      <c r="A184" s="71" t="s">
        <v>270</v>
      </c>
      <c r="B184" s="72" t="s">
        <v>12</v>
      </c>
      <c r="C184" s="73" t="s">
        <v>269</v>
      </c>
      <c r="D184" s="74">
        <v>15246.666666666666</v>
      </c>
      <c r="E184" s="75">
        <v>17.462340431148778</v>
      </c>
      <c r="F184" s="79">
        <v>16.181768799531202</v>
      </c>
      <c r="G184" s="77">
        <v>0</v>
      </c>
      <c r="H184" s="78">
        <v>0</v>
      </c>
      <c r="I184" s="75">
        <v>6.173869667126661</v>
      </c>
      <c r="J184" s="79">
        <v>5.721119224870707</v>
      </c>
      <c r="K184" s="77">
        <v>0</v>
      </c>
      <c r="L184" s="128">
        <v>0</v>
      </c>
      <c r="M184" s="75">
        <v>3.564485314257243</v>
      </c>
      <c r="N184" s="79">
        <v>3.3030897245450452</v>
      </c>
      <c r="O184" s="76"/>
      <c r="P184" s="77">
        <v>0</v>
      </c>
      <c r="Q184" s="128">
        <v>0</v>
      </c>
      <c r="R184" s="134"/>
      <c r="S184" s="70"/>
      <c r="T184" s="70"/>
      <c r="U184" s="70"/>
      <c r="V184" s="108"/>
    </row>
    <row r="185" spans="1:22" ht="12.75">
      <c r="A185" s="71" t="s">
        <v>271</v>
      </c>
      <c r="B185" s="72" t="s">
        <v>12</v>
      </c>
      <c r="C185" s="73" t="s">
        <v>111</v>
      </c>
      <c r="D185" s="74">
        <v>320993.3333333333</v>
      </c>
      <c r="E185" s="75">
        <v>80.12407045742663</v>
      </c>
      <c r="F185" s="79">
        <v>8.01240704574266</v>
      </c>
      <c r="G185" s="77">
        <v>0</v>
      </c>
      <c r="H185" s="78">
        <v>0</v>
      </c>
      <c r="I185" s="75">
        <v>28.328136778357543</v>
      </c>
      <c r="J185" s="79">
        <v>2.832813677835754</v>
      </c>
      <c r="K185" s="77">
        <v>0</v>
      </c>
      <c r="L185" s="128">
        <v>0</v>
      </c>
      <c r="M185" s="75">
        <v>16.355257394625266</v>
      </c>
      <c r="N185" s="79">
        <v>1.6355257394625264</v>
      </c>
      <c r="O185" s="76"/>
      <c r="P185" s="77">
        <v>0</v>
      </c>
      <c r="Q185" s="128">
        <v>0</v>
      </c>
      <c r="R185" s="134">
        <v>7.5</v>
      </c>
      <c r="S185" s="70">
        <v>335</v>
      </c>
      <c r="T185" s="70">
        <v>290</v>
      </c>
      <c r="U185" s="70">
        <v>580</v>
      </c>
      <c r="V185" s="108"/>
    </row>
    <row r="186" spans="1:22" ht="12.75">
      <c r="A186" s="71" t="s">
        <v>272</v>
      </c>
      <c r="B186" s="72" t="s">
        <v>12</v>
      </c>
      <c r="C186" s="73" t="s">
        <v>111</v>
      </c>
      <c r="D186" s="74">
        <v>28003.333333333332</v>
      </c>
      <c r="E186" s="75">
        <v>23.66572768090317</v>
      </c>
      <c r="F186" s="79">
        <v>25.08567134175736</v>
      </c>
      <c r="G186" s="77">
        <v>0</v>
      </c>
      <c r="H186" s="78">
        <v>0</v>
      </c>
      <c r="I186" s="75">
        <v>8.36709826244041</v>
      </c>
      <c r="J186" s="79">
        <v>8.869124158186834</v>
      </c>
      <c r="K186" s="77">
        <v>0</v>
      </c>
      <c r="L186" s="128">
        <v>0</v>
      </c>
      <c r="M186" s="75">
        <v>4.830746434156021</v>
      </c>
      <c r="N186" s="79">
        <v>5.120591220205382</v>
      </c>
      <c r="O186" s="76"/>
      <c r="P186" s="77">
        <v>0</v>
      </c>
      <c r="Q186" s="128">
        <v>0</v>
      </c>
      <c r="R186" s="134"/>
      <c r="S186" s="70"/>
      <c r="T186" s="70"/>
      <c r="U186" s="70"/>
      <c r="V186" s="108"/>
    </row>
    <row r="187" spans="1:22" ht="12.75">
      <c r="A187" s="71" t="s">
        <v>273</v>
      </c>
      <c r="B187" s="72" t="s">
        <v>12</v>
      </c>
      <c r="C187" s="73" t="s">
        <v>274</v>
      </c>
      <c r="D187" s="74">
        <v>699086.6666666666</v>
      </c>
      <c r="E187" s="75">
        <v>118.24437971139825</v>
      </c>
      <c r="F187" s="79">
        <v>11.824437971139824</v>
      </c>
      <c r="G187" s="77">
        <v>0</v>
      </c>
      <c r="H187" s="78">
        <v>0</v>
      </c>
      <c r="I187" s="75">
        <v>41.805701365563365</v>
      </c>
      <c r="J187" s="79">
        <v>4.180570136556336</v>
      </c>
      <c r="K187" s="77">
        <v>0</v>
      </c>
      <c r="L187" s="128">
        <v>0</v>
      </c>
      <c r="M187" s="75">
        <v>24.136532937069113</v>
      </c>
      <c r="N187" s="79">
        <v>2.413653293706911</v>
      </c>
      <c r="O187" s="76"/>
      <c r="P187" s="77">
        <v>0</v>
      </c>
      <c r="Q187" s="128">
        <v>0</v>
      </c>
      <c r="R187" s="134">
        <v>12.5</v>
      </c>
      <c r="S187" s="70">
        <v>400</v>
      </c>
      <c r="T187" s="70">
        <v>322</v>
      </c>
      <c r="U187" s="70">
        <v>659</v>
      </c>
      <c r="V187" s="108"/>
    </row>
    <row r="188" spans="1:22" ht="12.75">
      <c r="A188" s="71" t="s">
        <v>275</v>
      </c>
      <c r="B188" s="72" t="s">
        <v>12</v>
      </c>
      <c r="C188" s="73" t="s">
        <v>274</v>
      </c>
      <c r="D188" s="74">
        <v>699086.6666666666</v>
      </c>
      <c r="E188" s="75">
        <v>118.24437971139825</v>
      </c>
      <c r="F188" s="79">
        <v>136.57225856666497</v>
      </c>
      <c r="G188" s="77">
        <v>0</v>
      </c>
      <c r="H188" s="78">
        <v>0</v>
      </c>
      <c r="I188" s="75">
        <v>41.805701365563365</v>
      </c>
      <c r="J188" s="79">
        <v>48.28558507722568</v>
      </c>
      <c r="K188" s="77">
        <v>0</v>
      </c>
      <c r="L188" s="128">
        <v>0</v>
      </c>
      <c r="M188" s="75">
        <v>24.136532937069113</v>
      </c>
      <c r="N188" s="79">
        <v>27.877695542314825</v>
      </c>
      <c r="O188" s="76"/>
      <c r="P188" s="77">
        <v>0</v>
      </c>
      <c r="Q188" s="128">
        <v>0</v>
      </c>
      <c r="R188" s="134"/>
      <c r="S188" s="70"/>
      <c r="T188" s="70"/>
      <c r="U188" s="70"/>
      <c r="V188" s="108"/>
    </row>
    <row r="189" spans="1:22" ht="12.75">
      <c r="A189" s="71" t="s">
        <v>276</v>
      </c>
      <c r="B189" s="72" t="s">
        <v>12</v>
      </c>
      <c r="C189" s="73" t="s">
        <v>277</v>
      </c>
      <c r="D189" s="74">
        <v>1160333.3333333333</v>
      </c>
      <c r="E189" s="75">
        <v>152.33734495082507</v>
      </c>
      <c r="F189" s="79">
        <v>15.614577857459567</v>
      </c>
      <c r="G189" s="77">
        <v>0</v>
      </c>
      <c r="H189" s="78">
        <v>0</v>
      </c>
      <c r="I189" s="75">
        <v>53.85938482134133</v>
      </c>
      <c r="J189" s="79">
        <v>5.520586944187486</v>
      </c>
      <c r="K189" s="77">
        <v>0</v>
      </c>
      <c r="L189" s="128">
        <v>0</v>
      </c>
      <c r="M189" s="75">
        <v>31.095730324989063</v>
      </c>
      <c r="N189" s="79">
        <v>3.1873123583113783</v>
      </c>
      <c r="O189" s="76"/>
      <c r="P189" s="77">
        <v>0</v>
      </c>
      <c r="Q189" s="128">
        <v>0</v>
      </c>
      <c r="R189" s="134">
        <v>13</v>
      </c>
      <c r="S189" s="70">
        <v>411</v>
      </c>
      <c r="T189" s="70">
        <v>455</v>
      </c>
      <c r="U189" s="70">
        <v>752</v>
      </c>
      <c r="V189" s="108"/>
    </row>
    <row r="190" spans="1:22" ht="12.75">
      <c r="A190" s="71" t="s">
        <v>278</v>
      </c>
      <c r="B190" s="72" t="s">
        <v>12</v>
      </c>
      <c r="C190" s="73" t="s">
        <v>277</v>
      </c>
      <c r="D190" s="74">
        <v>132000</v>
      </c>
      <c r="E190" s="75">
        <v>51.38093031466052</v>
      </c>
      <c r="F190" s="79">
        <v>51.968140946828065</v>
      </c>
      <c r="G190" s="77">
        <v>0</v>
      </c>
      <c r="H190" s="78">
        <v>0</v>
      </c>
      <c r="I190" s="75">
        <v>18.16590212458495</v>
      </c>
      <c r="J190" s="79">
        <v>18.373512434580206</v>
      </c>
      <c r="K190" s="77">
        <v>0</v>
      </c>
      <c r="L190" s="128">
        <v>0</v>
      </c>
      <c r="M190" s="75">
        <v>10.488088481701515</v>
      </c>
      <c r="N190" s="79">
        <v>10.607952350063819</v>
      </c>
      <c r="O190" s="76"/>
      <c r="P190" s="77">
        <v>0</v>
      </c>
      <c r="Q190" s="128">
        <v>0</v>
      </c>
      <c r="R190" s="134"/>
      <c r="S190" s="70"/>
      <c r="T190" s="70"/>
      <c r="U190" s="70"/>
      <c r="V190" s="108"/>
    </row>
    <row r="191" spans="1:22" ht="12.75">
      <c r="A191" s="71" t="s">
        <v>279</v>
      </c>
      <c r="B191" s="72" t="s">
        <v>12</v>
      </c>
      <c r="C191" s="73" t="s">
        <v>280</v>
      </c>
      <c r="D191" s="74">
        <v>1560833.3333333333</v>
      </c>
      <c r="E191" s="75">
        <v>176.68238923748643</v>
      </c>
      <c r="F191" s="79">
        <v>19.27444246227125</v>
      </c>
      <c r="G191" s="77">
        <v>0</v>
      </c>
      <c r="H191" s="78">
        <v>0</v>
      </c>
      <c r="I191" s="75">
        <v>62.46665777303387</v>
      </c>
      <c r="J191" s="79">
        <v>6.814544484330969</v>
      </c>
      <c r="K191" s="77">
        <v>0</v>
      </c>
      <c r="L191" s="128">
        <v>0</v>
      </c>
      <c r="M191" s="75">
        <v>36.06514168063733</v>
      </c>
      <c r="N191" s="79">
        <v>3.9343790924331636</v>
      </c>
      <c r="O191" s="76"/>
      <c r="P191" s="77">
        <v>0</v>
      </c>
      <c r="Q191" s="128">
        <v>0</v>
      </c>
      <c r="R191" s="134">
        <v>23.5</v>
      </c>
      <c r="S191" s="70">
        <v>411</v>
      </c>
      <c r="T191" s="70">
        <v>540</v>
      </c>
      <c r="U191" s="70">
        <v>875</v>
      </c>
      <c r="V191" s="108"/>
    </row>
    <row r="192" spans="1:22" ht="12.75">
      <c r="A192" s="71" t="s">
        <v>281</v>
      </c>
      <c r="B192" s="72" t="s">
        <v>12</v>
      </c>
      <c r="C192" s="73" t="s">
        <v>280</v>
      </c>
      <c r="D192" s="74">
        <v>174833.33333333334</v>
      </c>
      <c r="E192" s="75">
        <v>59.13261931173578</v>
      </c>
      <c r="F192" s="79">
        <v>68.12077744711962</v>
      </c>
      <c r="G192" s="77">
        <v>0</v>
      </c>
      <c r="H192" s="78">
        <v>0</v>
      </c>
      <c r="I192" s="75">
        <v>20.906538052325484</v>
      </c>
      <c r="J192" s="79">
        <v>24.084331836278956</v>
      </c>
      <c r="K192" s="77">
        <v>0</v>
      </c>
      <c r="L192" s="128">
        <v>0</v>
      </c>
      <c r="M192" s="75">
        <v>12.070395372333271</v>
      </c>
      <c r="N192" s="79">
        <v>13.905095468927927</v>
      </c>
      <c r="O192" s="76"/>
      <c r="P192" s="77">
        <v>0</v>
      </c>
      <c r="Q192" s="128">
        <v>0</v>
      </c>
      <c r="R192" s="134"/>
      <c r="S192" s="70"/>
      <c r="T192" s="70"/>
      <c r="U192" s="70"/>
      <c r="V192" s="108"/>
    </row>
    <row r="193" spans="1:22" ht="12.75">
      <c r="A193" s="71" t="s">
        <v>282</v>
      </c>
      <c r="B193" s="72" t="s">
        <v>12</v>
      </c>
      <c r="C193" s="73" t="s">
        <v>283</v>
      </c>
      <c r="D193" s="74">
        <v>1159583.3333333333</v>
      </c>
      <c r="E193" s="75">
        <v>152.28810415349804</v>
      </c>
      <c r="F193" s="79">
        <v>21.29804324075077</v>
      </c>
      <c r="G193" s="77">
        <v>0</v>
      </c>
      <c r="H193" s="78">
        <v>0</v>
      </c>
      <c r="I193" s="75">
        <v>53.841975570490845</v>
      </c>
      <c r="J193" s="79">
        <v>7.52999540076959</v>
      </c>
      <c r="K193" s="77">
        <v>0</v>
      </c>
      <c r="L193" s="128">
        <v>0</v>
      </c>
      <c r="M193" s="75">
        <v>31.085679089324145</v>
      </c>
      <c r="N193" s="79">
        <v>4.347444871630968</v>
      </c>
      <c r="O193" s="76"/>
      <c r="P193" s="77">
        <v>0</v>
      </c>
      <c r="Q193" s="128">
        <v>0</v>
      </c>
      <c r="R193" s="134">
        <v>60</v>
      </c>
      <c r="S193" s="70">
        <v>600</v>
      </c>
      <c r="T193" s="70">
        <v>725</v>
      </c>
      <c r="U193" s="139" t="s">
        <v>284</v>
      </c>
      <c r="V193" s="108"/>
    </row>
    <row r="194" spans="1:22" ht="12.75">
      <c r="A194" s="71" t="s">
        <v>285</v>
      </c>
      <c r="B194" s="72" t="s">
        <v>12</v>
      </c>
      <c r="C194" s="73" t="s">
        <v>283</v>
      </c>
      <c r="D194" s="74">
        <v>130750</v>
      </c>
      <c r="E194" s="75">
        <v>51.137070702182385</v>
      </c>
      <c r="F194" s="79">
        <v>75.67888362118931</v>
      </c>
      <c r="G194" s="77">
        <v>0</v>
      </c>
      <c r="H194" s="78">
        <v>0</v>
      </c>
      <c r="I194" s="75">
        <v>18.079684731764544</v>
      </c>
      <c r="J194" s="79">
        <v>26.756525900585252</v>
      </c>
      <c r="K194" s="77">
        <v>0</v>
      </c>
      <c r="L194" s="128">
        <v>0</v>
      </c>
      <c r="M194" s="75">
        <v>10.438310846747827</v>
      </c>
      <c r="N194" s="79">
        <v>15.447887431282089</v>
      </c>
      <c r="O194" s="76"/>
      <c r="P194" s="77">
        <v>0</v>
      </c>
      <c r="Q194" s="128">
        <v>0</v>
      </c>
      <c r="R194" s="134"/>
      <c r="S194" s="70"/>
      <c r="T194" s="70"/>
      <c r="U194" s="70"/>
      <c r="V194" s="108"/>
    </row>
    <row r="195" spans="1:22" ht="12.75">
      <c r="A195" s="71" t="s">
        <v>286</v>
      </c>
      <c r="B195" s="72" t="s">
        <v>12</v>
      </c>
      <c r="C195" s="73" t="s">
        <v>287</v>
      </c>
      <c r="D195" s="74">
        <v>699916.6666666666</v>
      </c>
      <c r="E195" s="75">
        <v>118.31455250024543</v>
      </c>
      <c r="F195" s="79">
        <v>6.816313438682064</v>
      </c>
      <c r="G195" s="77">
        <v>0</v>
      </c>
      <c r="H195" s="78">
        <v>0</v>
      </c>
      <c r="I195" s="75">
        <v>41.830511192987665</v>
      </c>
      <c r="J195" s="79">
        <v>2.409930727592541</v>
      </c>
      <c r="K195" s="77">
        <v>0</v>
      </c>
      <c r="L195" s="128">
        <v>0</v>
      </c>
      <c r="M195" s="75">
        <v>24.15085689761108</v>
      </c>
      <c r="N195" s="79">
        <v>1.3913741543039042</v>
      </c>
      <c r="O195" s="76"/>
      <c r="P195" s="77">
        <v>0</v>
      </c>
      <c r="Q195" s="128">
        <v>0</v>
      </c>
      <c r="R195" s="134">
        <v>3.4</v>
      </c>
      <c r="S195" s="70">
        <v>291</v>
      </c>
      <c r="T195" s="70">
        <v>222</v>
      </c>
      <c r="U195" s="70">
        <v>361</v>
      </c>
      <c r="V195" s="108"/>
    </row>
    <row r="196" spans="1:22" ht="12.75">
      <c r="A196" s="71" t="s">
        <v>288</v>
      </c>
      <c r="B196" s="72" t="s">
        <v>12</v>
      </c>
      <c r="C196" s="73" t="s">
        <v>287</v>
      </c>
      <c r="D196" s="74">
        <v>278333.3333333333</v>
      </c>
      <c r="E196" s="75">
        <v>74.61009761866464</v>
      </c>
      <c r="F196" s="79">
        <v>8.865313120424629</v>
      </c>
      <c r="G196" s="77">
        <v>0</v>
      </c>
      <c r="H196" s="78">
        <v>0</v>
      </c>
      <c r="I196" s="75">
        <v>26.37865298557402</v>
      </c>
      <c r="J196" s="79">
        <v>3.134361512397163</v>
      </c>
      <c r="K196" s="77">
        <v>0</v>
      </c>
      <c r="L196" s="128">
        <v>0</v>
      </c>
      <c r="M196" s="75">
        <v>15.229722402080887</v>
      </c>
      <c r="N196" s="79">
        <v>1.8096244629201046</v>
      </c>
      <c r="O196" s="76"/>
      <c r="P196" s="77">
        <v>0</v>
      </c>
      <c r="Q196" s="128">
        <v>0</v>
      </c>
      <c r="R196" s="134"/>
      <c r="S196" s="70"/>
      <c r="T196" s="70"/>
      <c r="U196" s="70"/>
      <c r="V196" s="108"/>
    </row>
    <row r="197" spans="1:22" ht="12.75">
      <c r="A197" s="71" t="s">
        <v>289</v>
      </c>
      <c r="B197" s="72" t="s">
        <v>12</v>
      </c>
      <c r="C197" s="73" t="s">
        <v>287</v>
      </c>
      <c r="D197" s="74">
        <v>100416.66666666667</v>
      </c>
      <c r="E197" s="75">
        <v>44.81443219916251</v>
      </c>
      <c r="F197" s="79">
        <v>7.447584311896643</v>
      </c>
      <c r="G197" s="77" t="s">
        <v>72</v>
      </c>
      <c r="H197" s="78">
        <v>16.854554606681</v>
      </c>
      <c r="I197" s="75">
        <v>15.844294451526286</v>
      </c>
      <c r="J197" s="79">
        <v>2.6331186852003317</v>
      </c>
      <c r="K197" s="77" t="s">
        <v>72</v>
      </c>
      <c r="L197" s="128">
        <v>5.958984928131548</v>
      </c>
      <c r="M197" s="75">
        <v>9.147707666708396</v>
      </c>
      <c r="N197" s="79">
        <v>1.5202317817086448</v>
      </c>
      <c r="O197" s="76"/>
      <c r="P197" s="77" t="s">
        <v>72</v>
      </c>
      <c r="Q197" s="128">
        <v>3.440421552353672</v>
      </c>
      <c r="R197" s="134"/>
      <c r="S197" s="70"/>
      <c r="T197" s="70"/>
      <c r="U197" s="70"/>
      <c r="V197" s="108"/>
    </row>
    <row r="198" spans="1:22" ht="12.75">
      <c r="A198" s="71" t="s">
        <v>290</v>
      </c>
      <c r="B198" s="72" t="s">
        <v>12</v>
      </c>
      <c r="C198" s="73" t="s">
        <v>287</v>
      </c>
      <c r="D198" s="74">
        <v>38750</v>
      </c>
      <c r="E198" s="75">
        <v>27.83882181415011</v>
      </c>
      <c r="F198" s="79">
        <v>8.96795505436567</v>
      </c>
      <c r="G198" s="77" t="s">
        <v>72</v>
      </c>
      <c r="H198" s="78">
        <v>20.265004994782558</v>
      </c>
      <c r="I198" s="75">
        <v>9.842509842514763</v>
      </c>
      <c r="J198" s="79">
        <v>3.170650916159069</v>
      </c>
      <c r="K198" s="77" t="s">
        <v>72</v>
      </c>
      <c r="L198" s="128">
        <v>7.164761226295002</v>
      </c>
      <c r="M198" s="75">
        <v>5.68257570707744</v>
      </c>
      <c r="N198" s="79">
        <v>1.8305761599507722</v>
      </c>
      <c r="O198" s="76"/>
      <c r="P198" s="77" t="s">
        <v>72</v>
      </c>
      <c r="Q198" s="128">
        <v>4.136576822680813</v>
      </c>
      <c r="R198" s="134"/>
      <c r="S198" s="70"/>
      <c r="T198" s="70"/>
      <c r="U198" s="70"/>
      <c r="V198" s="108"/>
    </row>
    <row r="199" spans="1:22" ht="12.75">
      <c r="A199" s="71" t="s">
        <v>291</v>
      </c>
      <c r="B199" s="72" t="s">
        <v>12</v>
      </c>
      <c r="C199" s="73" t="s">
        <v>287</v>
      </c>
      <c r="D199" s="74">
        <v>18000</v>
      </c>
      <c r="E199" s="75">
        <v>18.973665961010276</v>
      </c>
      <c r="F199" s="79">
        <v>15.139450314523348</v>
      </c>
      <c r="G199" s="77">
        <v>0</v>
      </c>
      <c r="H199" s="78">
        <v>0</v>
      </c>
      <c r="I199" s="75">
        <v>6.708203932499369</v>
      </c>
      <c r="J199" s="79">
        <v>5.352603990418134</v>
      </c>
      <c r="K199" s="77">
        <v>0</v>
      </c>
      <c r="L199" s="128">
        <v>0</v>
      </c>
      <c r="M199" s="75">
        <v>3.872983346207417</v>
      </c>
      <c r="N199" s="79">
        <v>3.090327354733375</v>
      </c>
      <c r="O199" s="76"/>
      <c r="P199" s="77">
        <v>0</v>
      </c>
      <c r="Q199" s="128">
        <v>0</v>
      </c>
      <c r="R199" s="134"/>
      <c r="S199" s="70"/>
      <c r="T199" s="70"/>
      <c r="U199" s="70"/>
      <c r="V199" s="108"/>
    </row>
    <row r="200" spans="1:22" ht="12.75">
      <c r="A200" s="71" t="s">
        <v>292</v>
      </c>
      <c r="B200" s="72" t="s">
        <v>12</v>
      </c>
      <c r="C200" s="73" t="s">
        <v>287</v>
      </c>
      <c r="D200" s="74">
        <v>13573.333333333334</v>
      </c>
      <c r="E200" s="75">
        <v>16.476245527020613</v>
      </c>
      <c r="F200" s="79">
        <v>8.922121771122297</v>
      </c>
      <c r="G200" s="77">
        <v>0</v>
      </c>
      <c r="H200" s="78">
        <v>0</v>
      </c>
      <c r="I200" s="75">
        <v>5.825232470325398</v>
      </c>
      <c r="J200" s="79">
        <v>3.154446403466353</v>
      </c>
      <c r="K200" s="77">
        <v>0</v>
      </c>
      <c r="L200" s="128">
        <v>0</v>
      </c>
      <c r="M200" s="75">
        <v>3.363199534834517</v>
      </c>
      <c r="N200" s="79">
        <v>1.8212204801855454</v>
      </c>
      <c r="O200" s="76"/>
      <c r="P200" s="77">
        <v>0</v>
      </c>
      <c r="Q200" s="128">
        <v>0</v>
      </c>
      <c r="R200" s="134"/>
      <c r="S200" s="70"/>
      <c r="T200" s="70"/>
      <c r="U200" s="70"/>
      <c r="V200" s="108"/>
    </row>
    <row r="201" spans="1:22" ht="12.75">
      <c r="A201" s="71" t="s">
        <v>293</v>
      </c>
      <c r="B201" s="72" t="s">
        <v>12</v>
      </c>
      <c r="C201" s="73" t="s">
        <v>294</v>
      </c>
      <c r="D201" s="74">
        <v>1729416.6666666667</v>
      </c>
      <c r="E201" s="75">
        <v>185.97938953909204</v>
      </c>
      <c r="F201" s="79">
        <v>12.33914353792515</v>
      </c>
      <c r="G201" s="77">
        <v>0</v>
      </c>
      <c r="H201" s="78">
        <v>0</v>
      </c>
      <c r="I201" s="75">
        <v>65.75364375201322</v>
      </c>
      <c r="J201" s="79">
        <v>4.36254603485052</v>
      </c>
      <c r="K201" s="77">
        <v>0</v>
      </c>
      <c r="L201" s="128">
        <v>0</v>
      </c>
      <c r="M201" s="75">
        <v>37.962883920423586</v>
      </c>
      <c r="N201" s="79">
        <v>2.518717127573082</v>
      </c>
      <c r="O201" s="76"/>
      <c r="P201" s="77">
        <v>0</v>
      </c>
      <c r="Q201" s="128">
        <v>0</v>
      </c>
      <c r="R201" s="134">
        <v>4.6</v>
      </c>
      <c r="S201" s="70">
        <v>307</v>
      </c>
      <c r="T201" s="70">
        <v>246</v>
      </c>
      <c r="U201" s="70">
        <v>435</v>
      </c>
      <c r="V201" s="108"/>
    </row>
    <row r="202" spans="1:22" ht="12.75">
      <c r="A202" s="71" t="s">
        <v>295</v>
      </c>
      <c r="B202" s="72" t="s">
        <v>12</v>
      </c>
      <c r="C202" s="73" t="s">
        <v>294</v>
      </c>
      <c r="D202" s="74">
        <v>1550750</v>
      </c>
      <c r="E202" s="75">
        <v>176.11076060252537</v>
      </c>
      <c r="F202" s="79">
        <v>12.29984655203431</v>
      </c>
      <c r="G202" s="77">
        <v>0</v>
      </c>
      <c r="H202" s="78">
        <v>0</v>
      </c>
      <c r="I202" s="75">
        <v>62.26455653098318</v>
      </c>
      <c r="J202" s="79">
        <v>4.348652452248718</v>
      </c>
      <c r="K202" s="77">
        <v>0</v>
      </c>
      <c r="L202" s="128">
        <v>0</v>
      </c>
      <c r="M202" s="75">
        <v>35.94845847413581</v>
      </c>
      <c r="N202" s="79">
        <v>2.5106956639179234</v>
      </c>
      <c r="O202" s="76"/>
      <c r="P202" s="77">
        <v>0</v>
      </c>
      <c r="Q202" s="128">
        <v>0</v>
      </c>
      <c r="R202" s="134"/>
      <c r="S202" s="70"/>
      <c r="T202" s="70"/>
      <c r="U202" s="70"/>
      <c r="V202" s="108"/>
    </row>
    <row r="203" spans="1:22" ht="12.75">
      <c r="A203" s="71" t="s">
        <v>296</v>
      </c>
      <c r="B203" s="72" t="s">
        <v>12</v>
      </c>
      <c r="C203" s="73" t="s">
        <v>294</v>
      </c>
      <c r="D203" s="74">
        <v>892750</v>
      </c>
      <c r="E203" s="75">
        <v>133.62260287840527</v>
      </c>
      <c r="F203" s="79">
        <v>14.00572775775386</v>
      </c>
      <c r="G203" s="77">
        <v>0</v>
      </c>
      <c r="H203" s="78">
        <v>0</v>
      </c>
      <c r="I203" s="75">
        <v>47.242724307558724</v>
      </c>
      <c r="J203" s="79">
        <v>4.951772536480207</v>
      </c>
      <c r="K203" s="77">
        <v>0</v>
      </c>
      <c r="L203" s="128">
        <v>0</v>
      </c>
      <c r="M203" s="75">
        <v>27.275599596220307</v>
      </c>
      <c r="N203" s="79">
        <v>2.8589072069026433</v>
      </c>
      <c r="O203" s="76"/>
      <c r="P203" s="77">
        <v>0</v>
      </c>
      <c r="Q203" s="128">
        <v>0</v>
      </c>
      <c r="R203" s="134"/>
      <c r="S203" s="70"/>
      <c r="T203" s="70"/>
      <c r="U203" s="70"/>
      <c r="V203" s="108"/>
    </row>
    <row r="204" spans="1:22" ht="12.75">
      <c r="A204" s="71" t="s">
        <v>297</v>
      </c>
      <c r="B204" s="72" t="s">
        <v>12</v>
      </c>
      <c r="C204" s="73" t="s">
        <v>294</v>
      </c>
      <c r="D204" s="74">
        <v>264833.3333333333</v>
      </c>
      <c r="E204" s="75">
        <v>72.77820186475252</v>
      </c>
      <c r="F204" s="79">
        <v>12.47858568414671</v>
      </c>
      <c r="G204" s="77" t="s">
        <v>72</v>
      </c>
      <c r="H204" s="78">
        <v>29.349319230392023</v>
      </c>
      <c r="I204" s="75">
        <v>25.73098003056497</v>
      </c>
      <c r="J204" s="79">
        <v>4.411846278438756</v>
      </c>
      <c r="K204" s="77" t="s">
        <v>72</v>
      </c>
      <c r="L204" s="128">
        <v>10.376551325509473</v>
      </c>
      <c r="M204" s="75">
        <v>14.855788247159571</v>
      </c>
      <c r="N204" s="79">
        <v>2.547180636479865</v>
      </c>
      <c r="O204" s="76"/>
      <c r="P204" s="77" t="s">
        <v>72</v>
      </c>
      <c r="Q204" s="128">
        <v>5.990904701042862</v>
      </c>
      <c r="R204" s="134"/>
      <c r="S204" s="70"/>
      <c r="T204" s="70"/>
      <c r="U204" s="70"/>
      <c r="V204" s="108"/>
    </row>
    <row r="205" spans="1:22" ht="12.75">
      <c r="A205" s="71" t="s">
        <v>298</v>
      </c>
      <c r="B205" s="72" t="s">
        <v>12</v>
      </c>
      <c r="C205" s="73" t="s">
        <v>294</v>
      </c>
      <c r="D205" s="74">
        <v>71125</v>
      </c>
      <c r="E205" s="75">
        <v>37.71604433129222</v>
      </c>
      <c r="F205" s="79">
        <v>12.284895741547961</v>
      </c>
      <c r="G205" s="77" t="s">
        <v>72</v>
      </c>
      <c r="H205" s="78">
        <v>38.26888276080449</v>
      </c>
      <c r="I205" s="75">
        <v>13.334635353094587</v>
      </c>
      <c r="J205" s="79">
        <v>4.343366542509152</v>
      </c>
      <c r="K205" s="77" t="s">
        <v>72</v>
      </c>
      <c r="L205" s="128">
        <v>13.530093254298912</v>
      </c>
      <c r="M205" s="75">
        <v>7.6987553106546605</v>
      </c>
      <c r="N205" s="79">
        <v>2.5076438425068734</v>
      </c>
      <c r="O205" s="76"/>
      <c r="P205" s="77" t="s">
        <v>72</v>
      </c>
      <c r="Q205" s="128">
        <v>7.811602982530216</v>
      </c>
      <c r="R205" s="134"/>
      <c r="S205" s="70"/>
      <c r="T205" s="70"/>
      <c r="U205" s="70"/>
      <c r="V205" s="108"/>
    </row>
    <row r="206" spans="1:22" ht="12.75">
      <c r="A206" s="71" t="s">
        <v>299</v>
      </c>
      <c r="B206" s="72" t="s">
        <v>12</v>
      </c>
      <c r="C206" s="73" t="s">
        <v>294</v>
      </c>
      <c r="D206" s="74">
        <v>28125</v>
      </c>
      <c r="E206" s="75">
        <v>23.717082451262844</v>
      </c>
      <c r="F206" s="79">
        <v>32.47885055918161</v>
      </c>
      <c r="G206" s="77">
        <v>0</v>
      </c>
      <c r="H206" s="78">
        <v>0</v>
      </c>
      <c r="I206" s="75">
        <v>8.38525491562421</v>
      </c>
      <c r="J206" s="79">
        <v>11.483007737770903</v>
      </c>
      <c r="K206" s="77">
        <v>0</v>
      </c>
      <c r="L206" s="128">
        <v>0</v>
      </c>
      <c r="M206" s="75">
        <v>4.841229182759271</v>
      </c>
      <c r="N206" s="79">
        <v>6.629717608508587</v>
      </c>
      <c r="O206" s="76"/>
      <c r="P206" s="77">
        <v>0</v>
      </c>
      <c r="Q206" s="128">
        <v>0</v>
      </c>
      <c r="R206" s="134"/>
      <c r="S206" s="70"/>
      <c r="T206" s="70"/>
      <c r="U206" s="70"/>
      <c r="V206" s="108"/>
    </row>
    <row r="207" spans="1:22" ht="12.75">
      <c r="A207" s="71" t="s">
        <v>300</v>
      </c>
      <c r="B207" s="72" t="s">
        <v>12</v>
      </c>
      <c r="C207" s="73" t="s">
        <v>294</v>
      </c>
      <c r="D207" s="74">
        <v>24500</v>
      </c>
      <c r="E207" s="75">
        <v>22.135943621178654</v>
      </c>
      <c r="F207" s="79">
        <v>15.4604351461068</v>
      </c>
      <c r="G207" s="77">
        <v>0</v>
      </c>
      <c r="H207" s="78">
        <v>0</v>
      </c>
      <c r="I207" s="75">
        <v>7.826237921249264</v>
      </c>
      <c r="J207" s="79">
        <v>5.466089265953475</v>
      </c>
      <c r="K207" s="77">
        <v>0</v>
      </c>
      <c r="L207" s="128">
        <v>0</v>
      </c>
      <c r="M207" s="75">
        <v>4.51848057057532</v>
      </c>
      <c r="N207" s="79">
        <v>3.155848109112763</v>
      </c>
      <c r="O207" s="76"/>
      <c r="P207" s="77">
        <v>0</v>
      </c>
      <c r="Q207" s="128">
        <v>0</v>
      </c>
      <c r="R207" s="134"/>
      <c r="S207" s="70"/>
      <c r="T207" s="70"/>
      <c r="U207" s="70"/>
      <c r="V207" s="108"/>
    </row>
    <row r="208" spans="1:22" ht="12.75">
      <c r="A208" s="71" t="s">
        <v>301</v>
      </c>
      <c r="B208" s="72" t="s">
        <v>12</v>
      </c>
      <c r="C208" s="73" t="s">
        <v>274</v>
      </c>
      <c r="D208" s="74">
        <v>4430750</v>
      </c>
      <c r="E208" s="75">
        <v>297.6827169991567</v>
      </c>
      <c r="F208" s="79">
        <v>22.351329122306524</v>
      </c>
      <c r="G208" s="77">
        <v>0</v>
      </c>
      <c r="H208" s="78">
        <v>0</v>
      </c>
      <c r="I208" s="75">
        <v>105.24673391606981</v>
      </c>
      <c r="J208" s="79">
        <v>7.902388195457653</v>
      </c>
      <c r="K208" s="77">
        <v>0</v>
      </c>
      <c r="L208" s="128">
        <v>0</v>
      </c>
      <c r="M208" s="75">
        <v>60.76423015777182</v>
      </c>
      <c r="N208" s="79">
        <v>4.562445951888397</v>
      </c>
      <c r="O208" s="76"/>
      <c r="P208" s="77">
        <v>0</v>
      </c>
      <c r="Q208" s="128">
        <v>0</v>
      </c>
      <c r="R208" s="134">
        <v>11.8</v>
      </c>
      <c r="S208" s="70">
        <v>478</v>
      </c>
      <c r="T208" s="70">
        <v>425</v>
      </c>
      <c r="U208" s="70">
        <v>726</v>
      </c>
      <c r="V208" s="108"/>
    </row>
    <row r="209" spans="1:22" ht="12.75">
      <c r="A209" s="71" t="s">
        <v>302</v>
      </c>
      <c r="B209" s="72" t="s">
        <v>12</v>
      </c>
      <c r="C209" s="73" t="s">
        <v>274</v>
      </c>
      <c r="D209" s="74">
        <v>1770916.6666666667</v>
      </c>
      <c r="E209" s="75">
        <v>188.19759119960418</v>
      </c>
      <c r="F209" s="79">
        <v>24.670243641417322</v>
      </c>
      <c r="G209" s="77">
        <v>0</v>
      </c>
      <c r="H209" s="78">
        <v>0</v>
      </c>
      <c r="I209" s="75">
        <v>66.53789647010692</v>
      </c>
      <c r="J209" s="79">
        <v>8.722248286185245</v>
      </c>
      <c r="K209" s="77">
        <v>0</v>
      </c>
      <c r="L209" s="128">
        <v>0</v>
      </c>
      <c r="M209" s="75">
        <v>38.41567243832768</v>
      </c>
      <c r="N209" s="79">
        <v>5.035792395967804</v>
      </c>
      <c r="O209" s="76"/>
      <c r="P209" s="77">
        <v>0</v>
      </c>
      <c r="Q209" s="128">
        <v>0</v>
      </c>
      <c r="R209" s="134"/>
      <c r="S209" s="70"/>
      <c r="T209" s="70"/>
      <c r="U209" s="70"/>
      <c r="V209" s="108"/>
    </row>
    <row r="210" spans="1:22" ht="12.75">
      <c r="A210" s="71" t="s">
        <v>303</v>
      </c>
      <c r="B210" s="72" t="s">
        <v>12</v>
      </c>
      <c r="C210" s="73" t="s">
        <v>274</v>
      </c>
      <c r="D210" s="74">
        <v>692333.3333333334</v>
      </c>
      <c r="E210" s="75">
        <v>117.67186013090245</v>
      </c>
      <c r="F210" s="79">
        <v>19.55555512938046</v>
      </c>
      <c r="G210" s="77" t="s">
        <v>72</v>
      </c>
      <c r="H210" s="78">
        <v>41.49744762246165</v>
      </c>
      <c r="I210" s="75">
        <v>41.60328512669803</v>
      </c>
      <c r="J210" s="79">
        <v>6.913932820926148</v>
      </c>
      <c r="K210" s="77" t="s">
        <v>72</v>
      </c>
      <c r="L210" s="128">
        <v>14.671563307888103</v>
      </c>
      <c r="M210" s="75">
        <v>24.01966786707186</v>
      </c>
      <c r="N210" s="79">
        <v>3.9917609753207</v>
      </c>
      <c r="O210" s="76"/>
      <c r="P210" s="77" t="s">
        <v>72</v>
      </c>
      <c r="Q210" s="128">
        <v>8.47063102524183</v>
      </c>
      <c r="R210" s="134"/>
      <c r="S210" s="70"/>
      <c r="T210" s="70"/>
      <c r="U210" s="70"/>
      <c r="V210" s="108"/>
    </row>
    <row r="211" spans="1:22" ht="12.75">
      <c r="A211" s="71" t="s">
        <v>304</v>
      </c>
      <c r="B211" s="72" t="s">
        <v>12</v>
      </c>
      <c r="C211" s="73" t="s">
        <v>274</v>
      </c>
      <c r="D211" s="74">
        <v>220166.66666666666</v>
      </c>
      <c r="E211" s="75">
        <v>66.35761699558938</v>
      </c>
      <c r="F211" s="79">
        <v>20.42682822014222</v>
      </c>
      <c r="G211" s="77" t="s">
        <v>72</v>
      </c>
      <c r="H211" s="78">
        <v>50.01659893688925</v>
      </c>
      <c r="I211" s="75">
        <v>23.460960480480473</v>
      </c>
      <c r="J211" s="79">
        <v>7.221974376297649</v>
      </c>
      <c r="K211" s="77" t="s">
        <v>72</v>
      </c>
      <c r="L211" s="128">
        <v>17.683538140081126</v>
      </c>
      <c r="M211" s="75">
        <v>13.545191848852573</v>
      </c>
      <c r="N211" s="79">
        <v>4.169608850236028</v>
      </c>
      <c r="O211" s="76"/>
      <c r="P211" s="77" t="s">
        <v>72</v>
      </c>
      <c r="Q211" s="128">
        <v>10.209595505400852</v>
      </c>
      <c r="R211" s="134"/>
      <c r="S211" s="70"/>
      <c r="T211" s="70"/>
      <c r="U211" s="70"/>
      <c r="V211" s="108"/>
    </row>
    <row r="212" spans="1:22" ht="12.75">
      <c r="A212" s="71" t="s">
        <v>305</v>
      </c>
      <c r="B212" s="72" t="s">
        <v>12</v>
      </c>
      <c r="C212" s="73" t="s">
        <v>274</v>
      </c>
      <c r="D212" s="74">
        <v>150916.66666666666</v>
      </c>
      <c r="E212" s="75">
        <v>54.93936051077891</v>
      </c>
      <c r="F212" s="79">
        <v>34.96114889456852</v>
      </c>
      <c r="G212" s="77">
        <v>0</v>
      </c>
      <c r="H212" s="78">
        <v>0</v>
      </c>
      <c r="I212" s="75">
        <v>19.423997185612095</v>
      </c>
      <c r="J212" s="79">
        <v>12.360632730710982</v>
      </c>
      <c r="K212" s="77">
        <v>0</v>
      </c>
      <c r="L212" s="128">
        <v>0</v>
      </c>
      <c r="M212" s="75">
        <v>11.214450003851677</v>
      </c>
      <c r="N212" s="79">
        <v>7.136414634430086</v>
      </c>
      <c r="O212" s="76"/>
      <c r="P212" s="77">
        <v>0</v>
      </c>
      <c r="Q212" s="128">
        <v>0</v>
      </c>
      <c r="R212" s="134"/>
      <c r="S212" s="70"/>
      <c r="T212" s="70"/>
      <c r="U212" s="70"/>
      <c r="V212" s="108"/>
    </row>
    <row r="213" spans="1:22" ht="12.75">
      <c r="A213" s="71" t="s">
        <v>306</v>
      </c>
      <c r="B213" s="72" t="s">
        <v>12</v>
      </c>
      <c r="C213" s="73" t="s">
        <v>274</v>
      </c>
      <c r="D213" s="74">
        <v>51916.666666666664</v>
      </c>
      <c r="E213" s="75">
        <v>32.22318006239194</v>
      </c>
      <c r="F213" s="79">
        <v>26.038019650029774</v>
      </c>
      <c r="G213" s="77">
        <v>0</v>
      </c>
      <c r="H213" s="78">
        <v>0</v>
      </c>
      <c r="I213" s="75">
        <v>11.392614566756249</v>
      </c>
      <c r="J213" s="79">
        <v>9.205830131602315</v>
      </c>
      <c r="K213" s="77">
        <v>0</v>
      </c>
      <c r="L213" s="128">
        <v>0</v>
      </c>
      <c r="M213" s="75">
        <v>6.5775290868903715</v>
      </c>
      <c r="N213" s="79">
        <v>5.314988504594564</v>
      </c>
      <c r="O213" s="76"/>
      <c r="P213" s="77">
        <v>0</v>
      </c>
      <c r="Q213" s="128">
        <v>0</v>
      </c>
      <c r="R213" s="134"/>
      <c r="S213" s="70"/>
      <c r="T213" s="70"/>
      <c r="U213" s="70"/>
      <c r="V213" s="108"/>
    </row>
    <row r="214" spans="1:22" ht="12.75">
      <c r="A214" s="71" t="s">
        <v>307</v>
      </c>
      <c r="B214" s="72" t="s">
        <v>12</v>
      </c>
      <c r="C214" s="73" t="s">
        <v>277</v>
      </c>
      <c r="D214" s="74">
        <v>10100000</v>
      </c>
      <c r="E214" s="75">
        <v>449.44410108488466</v>
      </c>
      <c r="F214" s="79">
        <v>45.53571193038632</v>
      </c>
      <c r="G214" s="77">
        <v>0</v>
      </c>
      <c r="H214" s="78">
        <v>0</v>
      </c>
      <c r="I214" s="75">
        <v>158.90248582070703</v>
      </c>
      <c r="J214" s="79">
        <v>16.099305346066668</v>
      </c>
      <c r="K214" s="77">
        <v>0</v>
      </c>
      <c r="L214" s="128">
        <v>0</v>
      </c>
      <c r="M214" s="75">
        <v>91.7423929634859</v>
      </c>
      <c r="N214" s="79">
        <v>9.294938275317573</v>
      </c>
      <c r="O214" s="76"/>
      <c r="P214" s="77">
        <v>0</v>
      </c>
      <c r="Q214" s="128">
        <v>0</v>
      </c>
      <c r="R214" s="134">
        <v>15.5</v>
      </c>
      <c r="S214" s="70">
        <v>600</v>
      </c>
      <c r="T214" s="70">
        <v>520</v>
      </c>
      <c r="U214" s="70">
        <v>825</v>
      </c>
      <c r="V214" s="108"/>
    </row>
    <row r="215" spans="1:22" ht="12.75">
      <c r="A215" s="71" t="s">
        <v>308</v>
      </c>
      <c r="B215" s="72" t="s">
        <v>12</v>
      </c>
      <c r="C215" s="73" t="s">
        <v>277</v>
      </c>
      <c r="D215" s="74">
        <v>5039166.666666667</v>
      </c>
      <c r="E215" s="75">
        <v>317.46390870984584</v>
      </c>
      <c r="F215" s="79">
        <v>47.18328723833669</v>
      </c>
      <c r="G215" s="77">
        <v>0</v>
      </c>
      <c r="H215" s="78">
        <v>0</v>
      </c>
      <c r="I215" s="75">
        <v>112.24044131535953</v>
      </c>
      <c r="J215" s="79">
        <v>16.681811182450282</v>
      </c>
      <c r="K215" s="77">
        <v>0</v>
      </c>
      <c r="L215" s="128">
        <v>0</v>
      </c>
      <c r="M215" s="75">
        <v>64.80204900738522</v>
      </c>
      <c r="N215" s="79">
        <v>9.63124817675818</v>
      </c>
      <c r="O215" s="76"/>
      <c r="P215" s="77">
        <v>0</v>
      </c>
      <c r="Q215" s="128">
        <v>0</v>
      </c>
      <c r="R215" s="134"/>
      <c r="S215" s="70"/>
      <c r="T215" s="70"/>
      <c r="U215" s="70"/>
      <c r="V215" s="108"/>
    </row>
    <row r="216" spans="1:22" ht="12.75">
      <c r="A216" s="71" t="s">
        <v>309</v>
      </c>
      <c r="B216" s="72" t="s">
        <v>12</v>
      </c>
      <c r="C216" s="73" t="s">
        <v>277</v>
      </c>
      <c r="D216" s="74">
        <v>2519583.3333333335</v>
      </c>
      <c r="E216" s="75">
        <v>224.48088263071907</v>
      </c>
      <c r="F216" s="79">
        <v>39.27906481696285</v>
      </c>
      <c r="G216" s="77" t="s">
        <v>72</v>
      </c>
      <c r="H216" s="78">
        <v>83.21014478433068</v>
      </c>
      <c r="I216" s="75">
        <v>79.36597717746146</v>
      </c>
      <c r="J216" s="79">
        <v>13.887246545370182</v>
      </c>
      <c r="K216" s="77" t="s">
        <v>72</v>
      </c>
      <c r="L216" s="128">
        <v>29.419228820257327</v>
      </c>
      <c r="M216" s="75">
        <v>45.82196828790507</v>
      </c>
      <c r="N216" s="79">
        <v>8.017805531272176</v>
      </c>
      <c r="O216" s="76"/>
      <c r="P216" s="77" t="s">
        <v>72</v>
      </c>
      <c r="Q216" s="128">
        <v>16.98519967872677</v>
      </c>
      <c r="R216" s="134"/>
      <c r="S216" s="70"/>
      <c r="T216" s="70"/>
      <c r="U216" s="70"/>
      <c r="V216" s="108"/>
    </row>
    <row r="217" spans="1:22" ht="12.75">
      <c r="A217" s="71" t="s">
        <v>310</v>
      </c>
      <c r="B217" s="72" t="s">
        <v>12</v>
      </c>
      <c r="C217" s="73" t="s">
        <v>277</v>
      </c>
      <c r="D217" s="74">
        <v>780416.6666666666</v>
      </c>
      <c r="E217" s="75">
        <v>124.93331554606775</v>
      </c>
      <c r="F217" s="79">
        <v>42.26177727571378</v>
      </c>
      <c r="G217" s="77" t="s">
        <v>72</v>
      </c>
      <c r="H217" s="78">
        <v>100.95267192230095</v>
      </c>
      <c r="I217" s="75">
        <v>44.17059730937161</v>
      </c>
      <c r="J217" s="79">
        <v>14.941794648326375</v>
      </c>
      <c r="K217" s="77" t="s">
        <v>72</v>
      </c>
      <c r="L217" s="128">
        <v>35.69215944757989</v>
      </c>
      <c r="M217" s="75">
        <v>25.50190624683226</v>
      </c>
      <c r="N217" s="79">
        <v>8.626649162387341</v>
      </c>
      <c r="O217" s="76"/>
      <c r="P217" s="77" t="s">
        <v>72</v>
      </c>
      <c r="Q217" s="128">
        <v>20.606877865019293</v>
      </c>
      <c r="R217" s="134"/>
      <c r="S217" s="70"/>
      <c r="T217" s="70"/>
      <c r="U217" s="70"/>
      <c r="V217" s="108"/>
    </row>
    <row r="218" spans="1:22" ht="12.75">
      <c r="A218" s="71" t="s">
        <v>311</v>
      </c>
      <c r="B218" s="72" t="s">
        <v>12</v>
      </c>
      <c r="C218" s="73" t="s">
        <v>277</v>
      </c>
      <c r="D218" s="74">
        <v>605083.3333333334</v>
      </c>
      <c r="E218" s="75">
        <v>110.00757549672053</v>
      </c>
      <c r="F218" s="79">
        <v>68.31652027033444</v>
      </c>
      <c r="G218" s="77">
        <v>0</v>
      </c>
      <c r="H218" s="78">
        <v>0</v>
      </c>
      <c r="I218" s="75">
        <v>38.89355130781109</v>
      </c>
      <c r="J218" s="79">
        <v>24.153537375110858</v>
      </c>
      <c r="K218" s="77">
        <v>0</v>
      </c>
      <c r="L218" s="128">
        <v>0</v>
      </c>
      <c r="M218" s="75">
        <v>22.45520231730525</v>
      </c>
      <c r="N218" s="79">
        <v>13.94505130540194</v>
      </c>
      <c r="O218" s="76"/>
      <c r="P218" s="77">
        <v>0</v>
      </c>
      <c r="Q218" s="128">
        <v>0</v>
      </c>
      <c r="R218" s="134"/>
      <c r="S218" s="70"/>
      <c r="T218" s="70"/>
      <c r="U218" s="70"/>
      <c r="V218" s="108"/>
    </row>
    <row r="219" spans="1:22" ht="12.75">
      <c r="A219" s="71" t="s">
        <v>312</v>
      </c>
      <c r="B219" s="72" t="s">
        <v>12</v>
      </c>
      <c r="C219" s="73" t="s">
        <v>277</v>
      </c>
      <c r="D219" s="74">
        <v>207083.33333333334</v>
      </c>
      <c r="E219" s="75">
        <v>64.35578192102608</v>
      </c>
      <c r="F219" s="79">
        <v>57.03711415557929</v>
      </c>
      <c r="G219" s="77">
        <v>0</v>
      </c>
      <c r="H219" s="78">
        <v>0</v>
      </c>
      <c r="I219" s="75">
        <v>22.75320490246008</v>
      </c>
      <c r="J219" s="79">
        <v>20.165665099360673</v>
      </c>
      <c r="K219" s="77">
        <v>0</v>
      </c>
      <c r="L219" s="128">
        <v>0</v>
      </c>
      <c r="M219" s="75">
        <v>13.136568975362039</v>
      </c>
      <c r="N219" s="79">
        <v>11.642652173503723</v>
      </c>
      <c r="O219" s="76"/>
      <c r="P219" s="77">
        <v>0</v>
      </c>
      <c r="Q219" s="128">
        <v>0</v>
      </c>
      <c r="R219" s="134"/>
      <c r="S219" s="70"/>
      <c r="T219" s="70"/>
      <c r="U219" s="70"/>
      <c r="V219" s="108"/>
    </row>
    <row r="220" spans="1:22" ht="12.75">
      <c r="A220" s="71" t="s">
        <v>313</v>
      </c>
      <c r="B220" s="72" t="s">
        <v>12</v>
      </c>
      <c r="C220" s="73" t="s">
        <v>277</v>
      </c>
      <c r="D220" s="74">
        <v>244250</v>
      </c>
      <c r="E220" s="75">
        <v>69.8927750200262</v>
      </c>
      <c r="F220" s="79">
        <v>37.06346700984469</v>
      </c>
      <c r="G220" s="77">
        <v>0</v>
      </c>
      <c r="H220" s="78">
        <v>0</v>
      </c>
      <c r="I220" s="75">
        <v>24.710827586303136</v>
      </c>
      <c r="J220" s="79">
        <v>13.10391442847254</v>
      </c>
      <c r="K220" s="77">
        <v>0</v>
      </c>
      <c r="L220" s="128">
        <v>0</v>
      </c>
      <c r="M220" s="75">
        <v>14.266802958850544</v>
      </c>
      <c r="N220" s="79">
        <v>7.5655485227164405</v>
      </c>
      <c r="O220" s="76"/>
      <c r="P220" s="77">
        <v>0</v>
      </c>
      <c r="Q220" s="128">
        <v>0</v>
      </c>
      <c r="R220" s="134"/>
      <c r="S220" s="70"/>
      <c r="T220" s="70"/>
      <c r="U220" s="70"/>
      <c r="V220" s="108"/>
    </row>
    <row r="221" spans="1:22" ht="12.75">
      <c r="A221" s="71" t="s">
        <v>314</v>
      </c>
      <c r="B221" s="72" t="s">
        <v>12</v>
      </c>
      <c r="C221" s="73" t="s">
        <v>280</v>
      </c>
      <c r="D221" s="74">
        <v>10000000</v>
      </c>
      <c r="E221" s="75">
        <v>447.21359549995793</v>
      </c>
      <c r="F221" s="79">
        <v>45.30972685342308</v>
      </c>
      <c r="G221" s="77">
        <v>0</v>
      </c>
      <c r="H221" s="78">
        <v>0</v>
      </c>
      <c r="I221" s="75">
        <v>158.11388300841898</v>
      </c>
      <c r="J221" s="79">
        <v>16.01940755588284</v>
      </c>
      <c r="K221" s="77">
        <v>0</v>
      </c>
      <c r="L221" s="128">
        <v>0</v>
      </c>
      <c r="M221" s="75">
        <v>91.28709291752769</v>
      </c>
      <c r="N221" s="79">
        <v>9.248809264647281</v>
      </c>
      <c r="O221" s="76"/>
      <c r="P221" s="77">
        <v>0</v>
      </c>
      <c r="Q221" s="128">
        <v>0</v>
      </c>
      <c r="R221" s="134">
        <v>15.5</v>
      </c>
      <c r="S221" s="70">
        <v>600</v>
      </c>
      <c r="T221" s="70">
        <v>520</v>
      </c>
      <c r="U221" s="70">
        <v>825</v>
      </c>
      <c r="V221" s="108"/>
    </row>
    <row r="222" spans="1:22" ht="12.75">
      <c r="A222" s="71" t="s">
        <v>315</v>
      </c>
      <c r="B222" s="72" t="s">
        <v>12</v>
      </c>
      <c r="C222" s="73" t="s">
        <v>280</v>
      </c>
      <c r="D222" s="74">
        <v>4127666.6666666665</v>
      </c>
      <c r="E222" s="75">
        <v>287.3209587435858</v>
      </c>
      <c r="F222" s="79">
        <v>42.70327099885683</v>
      </c>
      <c r="G222" s="77">
        <v>0</v>
      </c>
      <c r="H222" s="78">
        <v>0</v>
      </c>
      <c r="I222" s="75">
        <v>101.58329915230489</v>
      </c>
      <c r="J222" s="79">
        <v>15.097886251069252</v>
      </c>
      <c r="K222" s="77">
        <v>0</v>
      </c>
      <c r="L222" s="128">
        <v>0</v>
      </c>
      <c r="M222" s="75">
        <v>58.64914511075351</v>
      </c>
      <c r="N222" s="79">
        <v>8.716768691249182</v>
      </c>
      <c r="O222" s="76"/>
      <c r="P222" s="77">
        <v>0</v>
      </c>
      <c r="Q222" s="128">
        <v>0</v>
      </c>
      <c r="R222" s="134"/>
      <c r="S222" s="70"/>
      <c r="T222" s="70"/>
      <c r="U222" s="70"/>
      <c r="V222" s="108"/>
    </row>
    <row r="223" spans="1:22" ht="12.75">
      <c r="A223" s="71" t="s">
        <v>316</v>
      </c>
      <c r="B223" s="72" t="s">
        <v>12</v>
      </c>
      <c r="C223" s="73" t="s">
        <v>280</v>
      </c>
      <c r="D223" s="74">
        <v>1668916.6666666667</v>
      </c>
      <c r="E223" s="75">
        <v>182.69738184586373</v>
      </c>
      <c r="F223" s="79">
        <v>31.967899534760065</v>
      </c>
      <c r="G223" s="77" t="s">
        <v>72</v>
      </c>
      <c r="H223" s="78">
        <v>67.72191652560846</v>
      </c>
      <c r="I223" s="75">
        <v>64.59327880411914</v>
      </c>
      <c r="J223" s="79">
        <v>11.30235927065956</v>
      </c>
      <c r="K223" s="77" t="s">
        <v>72</v>
      </c>
      <c r="L223" s="128">
        <v>23.943313205103532</v>
      </c>
      <c r="M223" s="75">
        <v>37.292946905398736</v>
      </c>
      <c r="N223" s="79">
        <v>6.525420167393159</v>
      </c>
      <c r="O223" s="76"/>
      <c r="P223" s="77" t="s">
        <v>72</v>
      </c>
      <c r="Q223" s="128">
        <v>13.823678324258047</v>
      </c>
      <c r="R223" s="134"/>
      <c r="S223" s="70"/>
      <c r="T223" s="70"/>
      <c r="U223" s="70"/>
      <c r="V223" s="108"/>
    </row>
    <row r="224" spans="1:22" ht="12.75">
      <c r="A224" s="71" t="s">
        <v>317</v>
      </c>
      <c r="B224" s="72" t="s">
        <v>12</v>
      </c>
      <c r="C224" s="73" t="s">
        <v>280</v>
      </c>
      <c r="D224" s="74">
        <v>502000</v>
      </c>
      <c r="E224" s="75">
        <v>100.1998003990028</v>
      </c>
      <c r="F224" s="79">
        <v>33.89505536633393</v>
      </c>
      <c r="G224" s="77" t="s">
        <v>72</v>
      </c>
      <c r="H224" s="78">
        <v>80.96669436929028</v>
      </c>
      <c r="I224" s="75">
        <v>35.4259791678367</v>
      </c>
      <c r="J224" s="79">
        <v>11.983711749114097</v>
      </c>
      <c r="K224" s="77" t="s">
        <v>72</v>
      </c>
      <c r="L224" s="128">
        <v>28.626049319391903</v>
      </c>
      <c r="M224" s="75">
        <v>20.453198608856596</v>
      </c>
      <c r="N224" s="79">
        <v>6.918799204241905</v>
      </c>
      <c r="O224" s="76"/>
      <c r="P224" s="77" t="s">
        <v>72</v>
      </c>
      <c r="Q224" s="128">
        <v>16.527257280386422</v>
      </c>
      <c r="R224" s="134"/>
      <c r="S224" s="70"/>
      <c r="T224" s="70"/>
      <c r="U224" s="70"/>
      <c r="V224" s="108"/>
    </row>
    <row r="225" spans="1:22" ht="12.75">
      <c r="A225" s="71" t="s">
        <v>318</v>
      </c>
      <c r="B225" s="72" t="s">
        <v>12</v>
      </c>
      <c r="C225" s="73" t="s">
        <v>280</v>
      </c>
      <c r="D225" s="74">
        <v>438833.3333333333</v>
      </c>
      <c r="E225" s="75">
        <v>93.68386556214824</v>
      </c>
      <c r="F225" s="79">
        <v>58.179226946698634</v>
      </c>
      <c r="G225" s="77">
        <v>0</v>
      </c>
      <c r="H225" s="78">
        <v>0</v>
      </c>
      <c r="I225" s="75">
        <v>33.122248313381945</v>
      </c>
      <c r="J225" s="79">
        <v>20.56946294910086</v>
      </c>
      <c r="K225" s="77">
        <v>0</v>
      </c>
      <c r="L225" s="128">
        <v>0</v>
      </c>
      <c r="M225" s="75">
        <v>19.123138979896694</v>
      </c>
      <c r="N225" s="79">
        <v>11.875784970749416</v>
      </c>
      <c r="O225" s="76"/>
      <c r="P225" s="77">
        <v>0</v>
      </c>
      <c r="Q225" s="128">
        <v>0</v>
      </c>
      <c r="R225" s="134"/>
      <c r="S225" s="70"/>
      <c r="T225" s="70"/>
      <c r="U225" s="70"/>
      <c r="V225" s="108"/>
    </row>
    <row r="226" spans="1:22" ht="12.75">
      <c r="A226" s="71" t="s">
        <v>319</v>
      </c>
      <c r="B226" s="72" t="s">
        <v>12</v>
      </c>
      <c r="C226" s="73" t="s">
        <v>280</v>
      </c>
      <c r="D226" s="74">
        <v>189833.33333333334</v>
      </c>
      <c r="E226" s="75">
        <v>61.61709719442054</v>
      </c>
      <c r="F226" s="79">
        <v>54.609878113614485</v>
      </c>
      <c r="G226" s="77">
        <v>0</v>
      </c>
      <c r="H226" s="78">
        <v>0</v>
      </c>
      <c r="I226" s="75">
        <v>21.784933631602676</v>
      </c>
      <c r="J226" s="79">
        <v>19.307507566953817</v>
      </c>
      <c r="K226" s="77">
        <v>0</v>
      </c>
      <c r="L226" s="128">
        <v>0</v>
      </c>
      <c r="M226" s="75">
        <v>12.577537296483937</v>
      </c>
      <c r="N226" s="79">
        <v>11.147194691161522</v>
      </c>
      <c r="O226" s="76"/>
      <c r="P226" s="77">
        <v>0</v>
      </c>
      <c r="Q226" s="128">
        <v>0</v>
      </c>
      <c r="R226" s="134"/>
      <c r="S226" s="70"/>
      <c r="T226" s="70"/>
      <c r="U226" s="70"/>
      <c r="V226" s="108"/>
    </row>
    <row r="227" spans="1:22" ht="12.75">
      <c r="A227" s="71" t="s">
        <v>320</v>
      </c>
      <c r="B227" s="72" t="s">
        <v>12</v>
      </c>
      <c r="C227" s="73" t="s">
        <v>280</v>
      </c>
      <c r="D227" s="74">
        <v>150666.66666666666</v>
      </c>
      <c r="E227" s="75">
        <v>54.893836933970405</v>
      </c>
      <c r="F227" s="79">
        <v>29.109674264085957</v>
      </c>
      <c r="G227" s="77">
        <v>0</v>
      </c>
      <c r="H227" s="78">
        <v>0</v>
      </c>
      <c r="I227" s="75">
        <v>19.407902170679517</v>
      </c>
      <c r="J227" s="79">
        <v>10.29182403513335</v>
      </c>
      <c r="K227" s="77">
        <v>0</v>
      </c>
      <c r="L227" s="128">
        <v>0</v>
      </c>
      <c r="M227" s="75">
        <v>11.20515754264774</v>
      </c>
      <c r="N227" s="79">
        <v>5.9419873771365</v>
      </c>
      <c r="O227" s="76"/>
      <c r="P227" s="77">
        <v>0</v>
      </c>
      <c r="Q227" s="128">
        <v>0</v>
      </c>
      <c r="R227" s="134"/>
      <c r="S227" s="70"/>
      <c r="T227" s="70"/>
      <c r="U227" s="70"/>
      <c r="V227" s="108"/>
    </row>
    <row r="228" spans="1:22" ht="12.75">
      <c r="A228" s="71" t="s">
        <v>321</v>
      </c>
      <c r="B228" s="72" t="s">
        <v>12</v>
      </c>
      <c r="C228" s="73" t="s">
        <v>283</v>
      </c>
      <c r="D228" s="74">
        <v>21097916.666666668</v>
      </c>
      <c r="E228" s="75">
        <v>649.5831997006491</v>
      </c>
      <c r="F228" s="79">
        <v>39.69312348638782</v>
      </c>
      <c r="G228" s="77">
        <v>0</v>
      </c>
      <c r="H228" s="78">
        <v>0</v>
      </c>
      <c r="I228" s="75">
        <v>229.66234272659216</v>
      </c>
      <c r="J228" s="79">
        <v>14.033638391849923</v>
      </c>
      <c r="K228" s="77">
        <v>0</v>
      </c>
      <c r="L228" s="128">
        <v>0</v>
      </c>
      <c r="M228" s="75">
        <v>132.59561539591806</v>
      </c>
      <c r="N228" s="79">
        <v>8.10232490324442</v>
      </c>
      <c r="O228" s="76"/>
      <c r="P228" s="77">
        <v>0</v>
      </c>
      <c r="Q228" s="128">
        <v>0</v>
      </c>
      <c r="R228" s="134">
        <v>60</v>
      </c>
      <c r="S228" s="70">
        <v>900</v>
      </c>
      <c r="T228" s="70">
        <v>725</v>
      </c>
      <c r="U228" s="139" t="s">
        <v>284</v>
      </c>
      <c r="V228" s="108"/>
    </row>
    <row r="229" spans="1:22" ht="12.75">
      <c r="A229" s="71" t="s">
        <v>322</v>
      </c>
      <c r="B229" s="72" t="s">
        <v>12</v>
      </c>
      <c r="C229" s="73" t="s">
        <v>283</v>
      </c>
      <c r="D229" s="74">
        <v>8208333.333333333</v>
      </c>
      <c r="E229" s="75">
        <v>405.17485937144056</v>
      </c>
      <c r="F229" s="79">
        <v>58.79743179135751</v>
      </c>
      <c r="G229" s="77">
        <v>0</v>
      </c>
      <c r="H229" s="78">
        <v>0</v>
      </c>
      <c r="I229" s="75">
        <v>143.2509453139257</v>
      </c>
      <c r="J229" s="79">
        <v>20.788031368011197</v>
      </c>
      <c r="K229" s="77">
        <v>0</v>
      </c>
      <c r="L229" s="128">
        <v>0</v>
      </c>
      <c r="M229" s="75">
        <v>82.70597183866336</v>
      </c>
      <c r="N229" s="79">
        <v>12.001975506243648</v>
      </c>
      <c r="O229" s="76"/>
      <c r="P229" s="77">
        <v>0</v>
      </c>
      <c r="Q229" s="128">
        <v>0</v>
      </c>
      <c r="R229" s="134"/>
      <c r="S229" s="70"/>
      <c r="T229" s="70"/>
      <c r="U229" s="70"/>
      <c r="V229" s="108"/>
    </row>
    <row r="230" spans="1:22" ht="12.75">
      <c r="A230" s="71" t="s">
        <v>323</v>
      </c>
      <c r="B230" s="72" t="s">
        <v>12</v>
      </c>
      <c r="C230" s="73" t="s">
        <v>283</v>
      </c>
      <c r="D230" s="74">
        <v>3670833.3333333335</v>
      </c>
      <c r="E230" s="75">
        <v>270.95510083160764</v>
      </c>
      <c r="F230" s="79">
        <v>61.742868471365824</v>
      </c>
      <c r="G230" s="77" t="s">
        <v>72</v>
      </c>
      <c r="H230" s="78">
        <v>100.43711921491553</v>
      </c>
      <c r="I230" s="75">
        <v>95.79709459755726</v>
      </c>
      <c r="J230" s="79">
        <v>21.829400493005934</v>
      </c>
      <c r="K230" s="77" t="s">
        <v>72</v>
      </c>
      <c r="L230" s="128">
        <v>35.509884039854235</v>
      </c>
      <c r="M230" s="75">
        <v>55.30847835348373</v>
      </c>
      <c r="N230" s="79">
        <v>12.603210250885125</v>
      </c>
      <c r="O230" s="76"/>
      <c r="P230" s="77" t="s">
        <v>72</v>
      </c>
      <c r="Q230" s="128">
        <v>20.501641109302238</v>
      </c>
      <c r="R230" s="134"/>
      <c r="S230" s="70"/>
      <c r="T230" s="70"/>
      <c r="U230" s="70"/>
      <c r="V230" s="108"/>
    </row>
    <row r="231" spans="1:22" ht="12.75">
      <c r="A231" s="71" t="s">
        <v>324</v>
      </c>
      <c r="B231" s="72" t="s">
        <v>12</v>
      </c>
      <c r="C231" s="73" t="s">
        <v>283</v>
      </c>
      <c r="D231" s="74">
        <v>1525000</v>
      </c>
      <c r="E231" s="75">
        <v>174.64249196572982</v>
      </c>
      <c r="F231" s="79">
        <v>64.73614533078306</v>
      </c>
      <c r="G231" s="77" t="s">
        <v>72</v>
      </c>
      <c r="H231" s="78">
        <v>127.12933742720006</v>
      </c>
      <c r="I231" s="75">
        <v>61.74544517614235</v>
      </c>
      <c r="J231" s="79">
        <v>22.88768367563728</v>
      </c>
      <c r="K231" s="77" t="s">
        <v>72</v>
      </c>
      <c r="L231" s="128">
        <v>44.94700829126296</v>
      </c>
      <c r="M231" s="75">
        <v>35.64874939367906</v>
      </c>
      <c r="N231" s="79">
        <v>13.214210331256186</v>
      </c>
      <c r="O231" s="76"/>
      <c r="P231" s="77" t="s">
        <v>72</v>
      </c>
      <c r="Q231" s="128">
        <v>25.95016733622901</v>
      </c>
      <c r="R231" s="134"/>
      <c r="S231" s="70"/>
      <c r="T231" s="70"/>
      <c r="U231" s="70"/>
      <c r="V231" s="108"/>
    </row>
    <row r="232" spans="1:22" ht="12.75">
      <c r="A232" s="71" t="s">
        <v>325</v>
      </c>
      <c r="B232" s="72" t="s">
        <v>12</v>
      </c>
      <c r="C232" s="73" t="s">
        <v>283</v>
      </c>
      <c r="D232" s="74">
        <v>1193750</v>
      </c>
      <c r="E232" s="75">
        <v>154.51537140362444</v>
      </c>
      <c r="F232" s="79">
        <v>112.47799185501287</v>
      </c>
      <c r="G232" s="77">
        <v>0</v>
      </c>
      <c r="H232" s="78">
        <v>0</v>
      </c>
      <c r="I232" s="75">
        <v>54.62943345853039</v>
      </c>
      <c r="J232" s="79">
        <v>39.76697538746244</v>
      </c>
      <c r="K232" s="77">
        <v>0</v>
      </c>
      <c r="L232" s="128">
        <v>0</v>
      </c>
      <c r="M232" s="75">
        <v>31.54031811295927</v>
      </c>
      <c r="N232" s="79">
        <v>22.959473944808657</v>
      </c>
      <c r="O232" s="76"/>
      <c r="P232" s="77">
        <v>0</v>
      </c>
      <c r="Q232" s="128">
        <v>0</v>
      </c>
      <c r="R232" s="134"/>
      <c r="S232" s="70"/>
      <c r="T232" s="70"/>
      <c r="U232" s="70"/>
      <c r="V232" s="108"/>
    </row>
    <row r="233" spans="1:22" ht="12.75">
      <c r="A233" s="71" t="s">
        <v>326</v>
      </c>
      <c r="B233" s="72" t="s">
        <v>12</v>
      </c>
      <c r="C233" s="73" t="s">
        <v>283</v>
      </c>
      <c r="D233" s="74">
        <v>196875</v>
      </c>
      <c r="E233" s="75">
        <v>62.74950199005566</v>
      </c>
      <c r="F233" s="79">
        <v>54.56851997582387</v>
      </c>
      <c r="G233" s="77">
        <v>0</v>
      </c>
      <c r="H233" s="78">
        <v>0</v>
      </c>
      <c r="I233" s="75">
        <v>22.18529918662356</v>
      </c>
      <c r="J233" s="79">
        <v>19.29288525710932</v>
      </c>
      <c r="K233" s="77">
        <v>0</v>
      </c>
      <c r="L233" s="128">
        <v>0</v>
      </c>
      <c r="M233" s="75">
        <v>12.808688457449499</v>
      </c>
      <c r="N233" s="79">
        <v>11.138752496636627</v>
      </c>
      <c r="O233" s="76"/>
      <c r="P233" s="77">
        <v>0</v>
      </c>
      <c r="Q233" s="128">
        <v>0</v>
      </c>
      <c r="R233" s="134"/>
      <c r="S233" s="70"/>
      <c r="T233" s="70"/>
      <c r="U233" s="70"/>
      <c r="V233" s="108"/>
    </row>
    <row r="234" spans="1:22" ht="12.75">
      <c r="A234" s="71" t="s">
        <v>327</v>
      </c>
      <c r="B234" s="72" t="s">
        <v>12</v>
      </c>
      <c r="C234" s="73" t="s">
        <v>283</v>
      </c>
      <c r="D234" s="74">
        <v>502083.3333333333</v>
      </c>
      <c r="E234" s="75">
        <v>100.20811677038276</v>
      </c>
      <c r="F234" s="79">
        <v>82.40107574423585</v>
      </c>
      <c r="G234" s="77">
        <v>0</v>
      </c>
      <c r="H234" s="78">
        <v>0</v>
      </c>
      <c r="I234" s="75">
        <v>35.42891944913552</v>
      </c>
      <c r="J234" s="79">
        <v>29.133179717907755</v>
      </c>
      <c r="K234" s="77">
        <v>0</v>
      </c>
      <c r="L234" s="128">
        <v>0</v>
      </c>
      <c r="M234" s="75">
        <v>20.45489618105596</v>
      </c>
      <c r="N234" s="79">
        <v>16.82004915248379</v>
      </c>
      <c r="O234" s="76"/>
      <c r="P234" s="77">
        <v>0</v>
      </c>
      <c r="Q234" s="128">
        <v>0</v>
      </c>
      <c r="R234" s="134"/>
      <c r="S234" s="70"/>
      <c r="T234" s="70"/>
      <c r="U234" s="70"/>
      <c r="V234" s="108"/>
    </row>
    <row r="235" spans="1:22" ht="12.75">
      <c r="A235" s="71" t="s">
        <v>328</v>
      </c>
      <c r="B235" s="72" t="s">
        <v>12</v>
      </c>
      <c r="C235" s="73" t="s">
        <v>329</v>
      </c>
      <c r="D235" s="74">
        <v>16825000</v>
      </c>
      <c r="E235" s="75">
        <v>580.086200490927</v>
      </c>
      <c r="F235" s="79">
        <v>40.514112985374844</v>
      </c>
      <c r="G235" s="77">
        <v>0</v>
      </c>
      <c r="H235" s="78">
        <v>0</v>
      </c>
      <c r="I235" s="75">
        <v>205.09144301993683</v>
      </c>
      <c r="J235" s="79">
        <v>14.323902012858257</v>
      </c>
      <c r="K235" s="77">
        <v>0</v>
      </c>
      <c r="L235" s="128">
        <v>0</v>
      </c>
      <c r="M235" s="75">
        <v>118.40959983604934</v>
      </c>
      <c r="N235" s="79">
        <v>8.269908682969538</v>
      </c>
      <c r="O235" s="76"/>
      <c r="P235" s="77">
        <v>0</v>
      </c>
      <c r="Q235" s="128">
        <v>0</v>
      </c>
      <c r="R235" s="134">
        <v>60</v>
      </c>
      <c r="S235" s="70">
        <v>900</v>
      </c>
      <c r="T235" s="70">
        <v>725</v>
      </c>
      <c r="U235" s="70" t="s">
        <v>284</v>
      </c>
      <c r="V235" s="108"/>
    </row>
    <row r="236" spans="1:22" ht="12.75">
      <c r="A236" s="71" t="s">
        <v>330</v>
      </c>
      <c r="B236" s="72" t="s">
        <v>12</v>
      </c>
      <c r="C236" s="73" t="s">
        <v>329</v>
      </c>
      <c r="D236" s="74">
        <v>6645833.333333333</v>
      </c>
      <c r="E236" s="75">
        <v>364.5773809037893</v>
      </c>
      <c r="F236" s="79">
        <v>49.70878474919229</v>
      </c>
      <c r="G236" s="77">
        <v>0</v>
      </c>
      <c r="H236" s="78">
        <v>0</v>
      </c>
      <c r="I236" s="75">
        <v>128.89756915215017</v>
      </c>
      <c r="J236" s="79">
        <v>17.574709390348154</v>
      </c>
      <c r="K236" s="77">
        <v>0</v>
      </c>
      <c r="L236" s="128">
        <v>0</v>
      </c>
      <c r="M236" s="75">
        <v>74.41904624788229</v>
      </c>
      <c r="N236" s="79">
        <v>10.14676319744695</v>
      </c>
      <c r="O236" s="76"/>
      <c r="P236" s="77">
        <v>0</v>
      </c>
      <c r="Q236" s="128">
        <v>0</v>
      </c>
      <c r="R236" s="134"/>
      <c r="S236" s="70"/>
      <c r="T236" s="70"/>
      <c r="U236" s="70"/>
      <c r="V236" s="108"/>
    </row>
    <row r="237" spans="1:22" ht="12.75">
      <c r="A237" s="71" t="s">
        <v>331</v>
      </c>
      <c r="B237" s="72" t="s">
        <v>12</v>
      </c>
      <c r="C237" s="73" t="s">
        <v>329</v>
      </c>
      <c r="D237" s="74">
        <v>2635000</v>
      </c>
      <c r="E237" s="75">
        <v>229.56480566497993</v>
      </c>
      <c r="F237" s="79">
        <v>48.2564666866627</v>
      </c>
      <c r="G237" s="77" t="s">
        <v>72</v>
      </c>
      <c r="H237" s="78">
        <v>85.09464366368135</v>
      </c>
      <c r="I237" s="75">
        <v>81.16341540373963</v>
      </c>
      <c r="J237" s="79">
        <v>17.06123741512096</v>
      </c>
      <c r="K237" s="77" t="s">
        <v>72</v>
      </c>
      <c r="L237" s="128">
        <v>30.085499788620982</v>
      </c>
      <c r="M237" s="75">
        <v>46.8597197316985</v>
      </c>
      <c r="N237" s="79">
        <v>9.850310014328201</v>
      </c>
      <c r="O237" s="76"/>
      <c r="P237" s="77" t="s">
        <v>72</v>
      </c>
      <c r="Q237" s="128">
        <v>17.369871401664753</v>
      </c>
      <c r="R237" s="134"/>
      <c r="S237" s="70"/>
      <c r="T237" s="70"/>
      <c r="U237" s="70"/>
      <c r="V237" s="108"/>
    </row>
    <row r="238" spans="1:22" ht="12.75">
      <c r="A238" s="71" t="s">
        <v>332</v>
      </c>
      <c r="B238" s="72" t="s">
        <v>12</v>
      </c>
      <c r="C238" s="73" t="s">
        <v>329</v>
      </c>
      <c r="D238" s="74">
        <v>747833.3333333334</v>
      </c>
      <c r="E238" s="75">
        <v>122.29745159514432</v>
      </c>
      <c r="F238" s="79">
        <v>81.84030978153329</v>
      </c>
      <c r="G238" s="77">
        <v>0</v>
      </c>
      <c r="H238" s="78">
        <v>0</v>
      </c>
      <c r="I238" s="75">
        <v>43.238678672380054</v>
      </c>
      <c r="J238" s="79">
        <v>28.93491901046496</v>
      </c>
      <c r="K238" s="77">
        <v>0</v>
      </c>
      <c r="L238" s="128">
        <v>0</v>
      </c>
      <c r="M238" s="75">
        <v>24.963862770902352</v>
      </c>
      <c r="N238" s="79">
        <v>16.705583279671966</v>
      </c>
      <c r="O238" s="76"/>
      <c r="P238" s="77">
        <v>0</v>
      </c>
      <c r="Q238" s="128">
        <v>0</v>
      </c>
      <c r="R238" s="134"/>
      <c r="S238" s="70"/>
      <c r="T238" s="70"/>
      <c r="U238" s="70"/>
      <c r="V238" s="108"/>
    </row>
    <row r="239" spans="1:22" ht="12.75">
      <c r="A239" s="71" t="s">
        <v>333</v>
      </c>
      <c r="B239" s="72" t="s">
        <v>12</v>
      </c>
      <c r="C239" s="73" t="s">
        <v>329</v>
      </c>
      <c r="D239" s="74">
        <v>62291.666666666664</v>
      </c>
      <c r="E239" s="75">
        <v>35.29636430757895</v>
      </c>
      <c r="F239" s="79">
        <v>28.521313713787723</v>
      </c>
      <c r="G239" s="77">
        <v>0</v>
      </c>
      <c r="H239" s="78">
        <v>0</v>
      </c>
      <c r="I239" s="75">
        <v>12.479149276559948</v>
      </c>
      <c r="J239" s="79">
        <v>10.083807167684087</v>
      </c>
      <c r="K239" s="77">
        <v>0</v>
      </c>
      <c r="L239" s="128">
        <v>0</v>
      </c>
      <c r="M239" s="75">
        <v>7.204840194079409</v>
      </c>
      <c r="N239" s="79">
        <v>5.821888782718685</v>
      </c>
      <c r="O239" s="76"/>
      <c r="P239" s="77">
        <v>0</v>
      </c>
      <c r="Q239" s="128">
        <v>0</v>
      </c>
      <c r="R239" s="134"/>
      <c r="S239" s="70"/>
      <c r="T239" s="70"/>
      <c r="U239" s="70"/>
      <c r="V239" s="108"/>
    </row>
    <row r="240" spans="1:22" ht="12.75">
      <c r="A240" s="71" t="s">
        <v>334</v>
      </c>
      <c r="B240" s="72" t="s">
        <v>12</v>
      </c>
      <c r="C240" s="73" t="s">
        <v>329</v>
      </c>
      <c r="D240" s="74">
        <v>255125</v>
      </c>
      <c r="E240" s="75">
        <v>71.43178564196754</v>
      </c>
      <c r="F240" s="79">
        <v>58.73831550708727</v>
      </c>
      <c r="G240" s="77">
        <v>0</v>
      </c>
      <c r="H240" s="78">
        <v>0</v>
      </c>
      <c r="I240" s="75">
        <v>25.254950009849555</v>
      </c>
      <c r="J240" s="79">
        <v>20.76713060526818</v>
      </c>
      <c r="K240" s="77">
        <v>0</v>
      </c>
      <c r="L240" s="128">
        <v>0</v>
      </c>
      <c r="M240" s="75">
        <v>14.580952186557182</v>
      </c>
      <c r="N240" s="79">
        <v>11.9899084452477</v>
      </c>
      <c r="O240" s="76"/>
      <c r="P240" s="77">
        <v>0</v>
      </c>
      <c r="Q240" s="128">
        <v>0</v>
      </c>
      <c r="R240" s="134"/>
      <c r="S240" s="70"/>
      <c r="T240" s="70"/>
      <c r="U240" s="70"/>
      <c r="V240" s="108"/>
    </row>
    <row r="241" spans="1:22" ht="12.75">
      <c r="A241" s="71" t="s">
        <v>335</v>
      </c>
      <c r="B241" s="72" t="s">
        <v>12</v>
      </c>
      <c r="C241" s="73" t="s">
        <v>13</v>
      </c>
      <c r="D241" s="74">
        <v>2000000</v>
      </c>
      <c r="E241" s="75">
        <v>200</v>
      </c>
      <c r="F241" s="79">
        <v>17.464377163404823</v>
      </c>
      <c r="G241" s="77">
        <v>0</v>
      </c>
      <c r="H241" s="78">
        <v>0</v>
      </c>
      <c r="I241" s="75">
        <v>70.71067811865476</v>
      </c>
      <c r="J241" s="79">
        <v>6.174589760721516</v>
      </c>
      <c r="K241" s="77">
        <v>0</v>
      </c>
      <c r="L241" s="128">
        <v>0</v>
      </c>
      <c r="M241" s="75">
        <v>40.824829046386306</v>
      </c>
      <c r="N241" s="79">
        <v>3.5649010604880744</v>
      </c>
      <c r="O241" s="76"/>
      <c r="P241" s="77">
        <v>0</v>
      </c>
      <c r="Q241" s="128">
        <v>0</v>
      </c>
      <c r="R241" s="134">
        <v>8</v>
      </c>
      <c r="S241" s="70"/>
      <c r="T241" s="70"/>
      <c r="U241" s="70"/>
      <c r="V241" s="108" t="s">
        <v>336</v>
      </c>
    </row>
    <row r="242" spans="1:22" ht="12.75">
      <c r="A242" s="71" t="s">
        <v>337</v>
      </c>
      <c r="B242" s="72" t="s">
        <v>12</v>
      </c>
      <c r="C242" s="73" t="s">
        <v>13</v>
      </c>
      <c r="D242" s="74">
        <v>660000</v>
      </c>
      <c r="E242" s="75">
        <v>114.89125293076057</v>
      </c>
      <c r="F242" s="79">
        <v>20.10336433946228</v>
      </c>
      <c r="G242" s="77">
        <v>0</v>
      </c>
      <c r="H242" s="78">
        <v>0</v>
      </c>
      <c r="I242" s="75">
        <v>40.620192023179804</v>
      </c>
      <c r="J242" s="79">
        <v>7.1076126245488</v>
      </c>
      <c r="K242" s="77">
        <v>0</v>
      </c>
      <c r="L242" s="128">
        <v>0</v>
      </c>
      <c r="M242" s="75">
        <v>23.45207879911715</v>
      </c>
      <c r="N242" s="79">
        <v>4.103582062078832</v>
      </c>
      <c r="O242" s="76"/>
      <c r="P242" s="77">
        <v>0</v>
      </c>
      <c r="Q242" s="128">
        <v>0</v>
      </c>
      <c r="R242" s="134">
        <v>6.8</v>
      </c>
      <c r="S242" s="70"/>
      <c r="T242" s="70"/>
      <c r="U242" s="70"/>
      <c r="V242" s="108" t="s">
        <v>338</v>
      </c>
    </row>
    <row r="243" spans="1:22" ht="12.75">
      <c r="A243" s="71" t="s">
        <v>339</v>
      </c>
      <c r="B243" s="72" t="s">
        <v>12</v>
      </c>
      <c r="C243" s="73" t="s">
        <v>13</v>
      </c>
      <c r="D243" s="74">
        <v>200000</v>
      </c>
      <c r="E243" s="75">
        <v>63.245553203367585</v>
      </c>
      <c r="F243" s="79">
        <v>21.167351771698527</v>
      </c>
      <c r="G243" s="77">
        <v>0</v>
      </c>
      <c r="H243" s="78">
        <v>0</v>
      </c>
      <c r="I243" s="75">
        <v>22.360679774997898</v>
      </c>
      <c r="J243" s="79">
        <v>7.483788988764556</v>
      </c>
      <c r="K243" s="77">
        <v>0</v>
      </c>
      <c r="L243" s="128">
        <v>0</v>
      </c>
      <c r="M243" s="75">
        <v>12.909944487358056</v>
      </c>
      <c r="N243" s="79">
        <v>4.320767587221573</v>
      </c>
      <c r="O243" s="76"/>
      <c r="P243" s="77">
        <v>0</v>
      </c>
      <c r="Q243" s="128">
        <v>0</v>
      </c>
      <c r="R243" s="134">
        <v>6.8</v>
      </c>
      <c r="S243" s="70"/>
      <c r="T243" s="70"/>
      <c r="U243" s="70"/>
      <c r="V243" s="108"/>
    </row>
    <row r="244" spans="1:22" ht="12.75">
      <c r="A244" s="71" t="s">
        <v>340</v>
      </c>
      <c r="B244" s="72" t="s">
        <v>12</v>
      </c>
      <c r="C244" s="73" t="s">
        <v>13</v>
      </c>
      <c r="D244" s="74">
        <v>117000</v>
      </c>
      <c r="E244" s="75">
        <v>48.373546489791295</v>
      </c>
      <c r="F244" s="79">
        <v>22.335826352852898</v>
      </c>
      <c r="G244" s="77">
        <v>0</v>
      </c>
      <c r="H244" s="78">
        <v>0</v>
      </c>
      <c r="I244" s="75">
        <v>17.10263137648707</v>
      </c>
      <c r="J244" s="79">
        <v>7.896907138753738</v>
      </c>
      <c r="K244" s="77">
        <v>0</v>
      </c>
      <c r="L244" s="128">
        <v>0</v>
      </c>
      <c r="M244" s="75">
        <v>9.874208829065749</v>
      </c>
      <c r="N244" s="79">
        <v>4.559281462324948</v>
      </c>
      <c r="O244" s="76"/>
      <c r="P244" s="77">
        <v>0</v>
      </c>
      <c r="Q244" s="128">
        <v>0</v>
      </c>
      <c r="R244" s="134">
        <v>6.8</v>
      </c>
      <c r="S244" s="70"/>
      <c r="T244" s="70"/>
      <c r="U244" s="70"/>
      <c r="V244" s="108"/>
    </row>
    <row r="245" spans="1:22" ht="12.75">
      <c r="A245" s="71" t="s">
        <v>341</v>
      </c>
      <c r="B245" s="72" t="s">
        <v>12</v>
      </c>
      <c r="C245" s="73" t="s">
        <v>13</v>
      </c>
      <c r="D245" s="74">
        <v>66000</v>
      </c>
      <c r="E245" s="75">
        <v>36.3318042491699</v>
      </c>
      <c r="F245" s="79">
        <v>23.6098376004674</v>
      </c>
      <c r="G245" s="77">
        <v>0</v>
      </c>
      <c r="H245" s="78">
        <v>0</v>
      </c>
      <c r="I245" s="75">
        <v>12.84523257866513</v>
      </c>
      <c r="J245" s="79">
        <v>8.347338135001813</v>
      </c>
      <c r="K245" s="77">
        <v>0</v>
      </c>
      <c r="L245" s="128">
        <v>0</v>
      </c>
      <c r="M245" s="75">
        <v>7.416198487095663</v>
      </c>
      <c r="N245" s="79">
        <v>4.819337919260125</v>
      </c>
      <c r="O245" s="76"/>
      <c r="P245" s="77">
        <v>0</v>
      </c>
      <c r="Q245" s="128">
        <v>0</v>
      </c>
      <c r="R245" s="134">
        <v>6.8</v>
      </c>
      <c r="S245" s="70"/>
      <c r="T245" s="70"/>
      <c r="U245" s="70"/>
      <c r="V245" s="108"/>
    </row>
    <row r="246" spans="1:22" ht="12.75">
      <c r="A246" s="71" t="s">
        <v>11</v>
      </c>
      <c r="B246" s="72" t="s">
        <v>12</v>
      </c>
      <c r="C246" s="73" t="s">
        <v>13</v>
      </c>
      <c r="D246" s="74">
        <v>34000</v>
      </c>
      <c r="E246" s="75">
        <v>26.076809620810597</v>
      </c>
      <c r="F246" s="79">
        <v>24.319632052867853</v>
      </c>
      <c r="G246" s="77">
        <v>0</v>
      </c>
      <c r="H246" s="78">
        <v>0</v>
      </c>
      <c r="I246" s="75">
        <v>9.219544457292887</v>
      </c>
      <c r="J246" s="79">
        <v>8.598288370272288</v>
      </c>
      <c r="K246" s="77">
        <v>0</v>
      </c>
      <c r="L246" s="128">
        <v>0</v>
      </c>
      <c r="M246" s="75">
        <v>5.32290647422377</v>
      </c>
      <c r="N246" s="79">
        <v>4.964224105146734</v>
      </c>
      <c r="O246" s="76"/>
      <c r="P246" s="77">
        <v>0</v>
      </c>
      <c r="Q246" s="128">
        <v>0</v>
      </c>
      <c r="R246" s="134">
        <v>6.8</v>
      </c>
      <c r="S246" s="70"/>
      <c r="T246" s="70"/>
      <c r="U246" s="70"/>
      <c r="V246" s="108"/>
    </row>
    <row r="247" spans="1:22" ht="12.75">
      <c r="A247" s="71" t="s">
        <v>359</v>
      </c>
      <c r="B247" s="72" t="s">
        <v>358</v>
      </c>
      <c r="C247" s="73" t="s">
        <v>266</v>
      </c>
      <c r="D247" s="74">
        <v>100386.87666666666</v>
      </c>
      <c r="E247" s="75">
        <v>44.80778429395202</v>
      </c>
      <c r="F247" s="79">
        <v>4.545717247212523</v>
      </c>
      <c r="G247" s="77">
        <v>0</v>
      </c>
      <c r="H247" s="78">
        <v>0</v>
      </c>
      <c r="I247" s="75">
        <v>15.841944062098776</v>
      </c>
      <c r="J247" s="79">
        <v>1.6071537454303104</v>
      </c>
      <c r="K247" s="77">
        <v>0</v>
      </c>
      <c r="L247" s="128">
        <v>0</v>
      </c>
      <c r="M247" s="75">
        <v>9.146350668739721</v>
      </c>
      <c r="N247" s="79">
        <v>0.927890647553305</v>
      </c>
      <c r="O247" s="76"/>
      <c r="P247" s="77">
        <v>0</v>
      </c>
      <c r="Q247" s="128">
        <v>0</v>
      </c>
      <c r="R247" s="134"/>
      <c r="S247" s="70"/>
      <c r="T247" s="70"/>
      <c r="U247" s="70"/>
      <c r="V247" s="108" t="s">
        <v>387</v>
      </c>
    </row>
    <row r="248" spans="1:22" ht="12.75">
      <c r="A248" s="71" t="s">
        <v>360</v>
      </c>
      <c r="B248" s="72" t="s">
        <v>358</v>
      </c>
      <c r="C248" s="73" t="s">
        <v>266</v>
      </c>
      <c r="D248" s="74">
        <v>10490.73</v>
      </c>
      <c r="E248" s="75">
        <v>14.48497842594182</v>
      </c>
      <c r="F248" s="79">
        <v>12.805560637426828</v>
      </c>
      <c r="G248" s="77">
        <v>0</v>
      </c>
      <c r="H248" s="78">
        <v>0</v>
      </c>
      <c r="I248" s="75">
        <v>5.121213235162152</v>
      </c>
      <c r="J248" s="79">
        <v>4.527449381810018</v>
      </c>
      <c r="K248" s="77">
        <v>0</v>
      </c>
      <c r="L248" s="128">
        <v>0</v>
      </c>
      <c r="M248" s="75">
        <v>2.9567338398983427</v>
      </c>
      <c r="N248" s="79">
        <v>2.613924119330419</v>
      </c>
      <c r="O248" s="76"/>
      <c r="P248" s="77">
        <v>0</v>
      </c>
      <c r="Q248" s="128">
        <v>0</v>
      </c>
      <c r="R248" s="134"/>
      <c r="S248" s="70"/>
      <c r="T248" s="70"/>
      <c r="U248" s="70"/>
      <c r="V248" s="108" t="s">
        <v>390</v>
      </c>
    </row>
    <row r="249" spans="1:22" ht="12.75">
      <c r="A249" s="71" t="s">
        <v>359</v>
      </c>
      <c r="B249" s="72" t="s">
        <v>358</v>
      </c>
      <c r="C249" s="73" t="s">
        <v>111</v>
      </c>
      <c r="D249" s="74">
        <v>407382.7066666667</v>
      </c>
      <c r="E249" s="75">
        <v>90.26435693746083</v>
      </c>
      <c r="F249" s="79">
        <v>9.1572536023511</v>
      </c>
      <c r="G249" s="77">
        <v>0</v>
      </c>
      <c r="H249" s="78">
        <v>0</v>
      </c>
      <c r="I249" s="75">
        <v>31.913269444960772</v>
      </c>
      <c r="J249" s="79">
        <v>3.237578059633701</v>
      </c>
      <c r="K249" s="77">
        <v>0</v>
      </c>
      <c r="L249" s="128">
        <v>0</v>
      </c>
      <c r="M249" s="75">
        <v>18.42513470476916</v>
      </c>
      <c r="N249" s="79">
        <v>1.8692165642519438</v>
      </c>
      <c r="O249" s="76"/>
      <c r="P249" s="77">
        <v>0</v>
      </c>
      <c r="Q249" s="128">
        <v>0</v>
      </c>
      <c r="R249" s="134"/>
      <c r="S249" s="70"/>
      <c r="T249" s="70"/>
      <c r="U249" s="70"/>
      <c r="V249" s="108"/>
    </row>
    <row r="250" spans="1:22" ht="12.75">
      <c r="A250" s="71" t="s">
        <v>360</v>
      </c>
      <c r="B250" s="72" t="s">
        <v>358</v>
      </c>
      <c r="C250" s="73" t="s">
        <v>111</v>
      </c>
      <c r="D250" s="74">
        <v>50703.14333333333</v>
      </c>
      <c r="E250" s="75">
        <v>31.84435376431223</v>
      </c>
      <c r="F250" s="79">
        <v>27.69074240374977</v>
      </c>
      <c r="G250" s="77">
        <v>0</v>
      </c>
      <c r="H250" s="78">
        <v>0</v>
      </c>
      <c r="I250" s="75">
        <v>11.25867924462427</v>
      </c>
      <c r="J250" s="79">
        <v>9.79015586489067</v>
      </c>
      <c r="K250" s="77">
        <v>0</v>
      </c>
      <c r="L250" s="128">
        <v>0</v>
      </c>
      <c r="M250" s="75">
        <v>6.500201492603475</v>
      </c>
      <c r="N250" s="79">
        <v>5.652349124003022</v>
      </c>
      <c r="O250" s="76"/>
      <c r="P250" s="77">
        <v>0</v>
      </c>
      <c r="Q250" s="128">
        <v>0</v>
      </c>
      <c r="R250" s="134"/>
      <c r="S250" s="70"/>
      <c r="T250" s="70"/>
      <c r="U250" s="70"/>
      <c r="V250" s="108"/>
    </row>
    <row r="251" spans="1:22" ht="12.75">
      <c r="A251" s="71" t="s">
        <v>359</v>
      </c>
      <c r="B251" s="72" t="s">
        <v>358</v>
      </c>
      <c r="C251" s="73" t="s">
        <v>361</v>
      </c>
      <c r="D251" s="74">
        <v>465943.31</v>
      </c>
      <c r="E251" s="75">
        <v>96.53427474218677</v>
      </c>
      <c r="F251" s="79">
        <v>15.094450232414658</v>
      </c>
      <c r="G251" s="77">
        <v>0</v>
      </c>
      <c r="H251" s="78">
        <v>0</v>
      </c>
      <c r="I251" s="75">
        <v>34.13002014356276</v>
      </c>
      <c r="J251" s="79">
        <v>5.336694058811632</v>
      </c>
      <c r="K251" s="77">
        <v>0</v>
      </c>
      <c r="L251" s="128">
        <v>0</v>
      </c>
      <c r="M251" s="75">
        <v>19.70497631733331</v>
      </c>
      <c r="N251" s="79">
        <v>3.081141751437572</v>
      </c>
      <c r="O251" s="76"/>
      <c r="P251" s="77">
        <v>0</v>
      </c>
      <c r="Q251" s="128">
        <v>0</v>
      </c>
      <c r="R251" s="134"/>
      <c r="S251" s="70"/>
      <c r="T251" s="70"/>
      <c r="U251" s="70"/>
      <c r="V251" s="108"/>
    </row>
    <row r="252" spans="1:22" ht="12.75">
      <c r="A252" s="71" t="s">
        <v>360</v>
      </c>
      <c r="B252" s="72" t="s">
        <v>358</v>
      </c>
      <c r="C252" s="73" t="s">
        <v>361</v>
      </c>
      <c r="D252" s="74">
        <v>66369.98</v>
      </c>
      <c r="E252" s="75">
        <v>36.433495577558844</v>
      </c>
      <c r="F252" s="79">
        <v>37.75834996219735</v>
      </c>
      <c r="G252" s="77">
        <v>0</v>
      </c>
      <c r="H252" s="78">
        <v>0</v>
      </c>
      <c r="I252" s="75">
        <v>12.881185892610974</v>
      </c>
      <c r="J252" s="79">
        <v>13.349592652342283</v>
      </c>
      <c r="K252" s="77">
        <v>0</v>
      </c>
      <c r="L252" s="128">
        <v>0</v>
      </c>
      <c r="M252" s="75">
        <v>7.436956142580556</v>
      </c>
      <c r="N252" s="79">
        <v>7.707390911401667</v>
      </c>
      <c r="O252" s="76"/>
      <c r="P252" s="77">
        <v>0</v>
      </c>
      <c r="Q252" s="128">
        <v>0</v>
      </c>
      <c r="R252" s="134"/>
      <c r="S252" s="70"/>
      <c r="T252" s="70"/>
      <c r="U252" s="70"/>
      <c r="V252" s="108"/>
    </row>
    <row r="253" spans="1:22" ht="12.75">
      <c r="A253" s="71" t="s">
        <v>359</v>
      </c>
      <c r="B253" s="72" t="s">
        <v>358</v>
      </c>
      <c r="C253" s="73" t="s">
        <v>362</v>
      </c>
      <c r="D253" s="74">
        <v>1642920.7266666666</v>
      </c>
      <c r="E253" s="75">
        <v>181.26890117539006</v>
      </c>
      <c r="F253" s="79">
        <v>20.306079093418013</v>
      </c>
      <c r="G253" s="77">
        <v>0</v>
      </c>
      <c r="H253" s="78">
        <v>0</v>
      </c>
      <c r="I253" s="75">
        <v>64.08823461967623</v>
      </c>
      <c r="J253" s="79">
        <v>7.179283113133129</v>
      </c>
      <c r="K253" s="77">
        <v>0</v>
      </c>
      <c r="L253" s="128">
        <v>0</v>
      </c>
      <c r="M253" s="75">
        <v>37.001359509557965</v>
      </c>
      <c r="N253" s="79">
        <v>4.144961037955947</v>
      </c>
      <c r="O253" s="76"/>
      <c r="P253" s="77">
        <v>0</v>
      </c>
      <c r="Q253" s="128">
        <v>0</v>
      </c>
      <c r="R253" s="134"/>
      <c r="S253" s="70"/>
      <c r="T253" s="70"/>
      <c r="U253" s="70"/>
      <c r="V253" s="108"/>
    </row>
    <row r="254" spans="1:22" ht="12.75">
      <c r="A254" s="71" t="s">
        <v>360</v>
      </c>
      <c r="B254" s="72" t="s">
        <v>358</v>
      </c>
      <c r="C254" s="73" t="s">
        <v>362</v>
      </c>
      <c r="D254" s="74">
        <v>117893.68333333333</v>
      </c>
      <c r="E254" s="75">
        <v>48.55794133472574</v>
      </c>
      <c r="F254" s="79">
        <v>58.90635506179846</v>
      </c>
      <c r="G254" s="77">
        <v>0</v>
      </c>
      <c r="H254" s="78">
        <v>0</v>
      </c>
      <c r="I254" s="75">
        <v>17.167824799121565</v>
      </c>
      <c r="J254" s="79">
        <v>20.826541559590105</v>
      </c>
      <c r="K254" s="77">
        <v>0</v>
      </c>
      <c r="L254" s="128">
        <v>0</v>
      </c>
      <c r="M254" s="75">
        <v>9.911848269173166</v>
      </c>
      <c r="N254" s="79">
        <v>12.024209375718272</v>
      </c>
      <c r="O254" s="76"/>
      <c r="P254" s="77">
        <v>0</v>
      </c>
      <c r="Q254" s="128">
        <v>0</v>
      </c>
      <c r="R254" s="134"/>
      <c r="S254" s="70"/>
      <c r="T254" s="70"/>
      <c r="U254" s="70"/>
      <c r="V254" s="108"/>
    </row>
    <row r="255" spans="1:22" ht="12.75">
      <c r="A255" s="71" t="s">
        <v>359</v>
      </c>
      <c r="B255" s="72" t="s">
        <v>358</v>
      </c>
      <c r="C255" s="73" t="s">
        <v>363</v>
      </c>
      <c r="D255" s="74">
        <v>3141987.5933333333</v>
      </c>
      <c r="E255" s="75">
        <v>250.67858278414346</v>
      </c>
      <c r="F255" s="79">
        <v>26.02673810327173</v>
      </c>
      <c r="G255" s="77">
        <v>0</v>
      </c>
      <c r="H255" s="78">
        <v>0</v>
      </c>
      <c r="I255" s="75">
        <v>88.62826289245058</v>
      </c>
      <c r="J255" s="79">
        <v>9.20184150249487</v>
      </c>
      <c r="K255" s="77">
        <v>0</v>
      </c>
      <c r="L255" s="128">
        <v>0</v>
      </c>
      <c r="M255" s="75">
        <v>51.16955143876526</v>
      </c>
      <c r="N255" s="79">
        <v>5.312685668505683</v>
      </c>
      <c r="O255" s="76"/>
      <c r="P255" s="77">
        <v>0</v>
      </c>
      <c r="Q255" s="128">
        <v>0</v>
      </c>
      <c r="R255" s="134"/>
      <c r="S255" s="70"/>
      <c r="T255" s="70"/>
      <c r="U255" s="70"/>
      <c r="V255" s="108"/>
    </row>
    <row r="256" spans="1:22" ht="12.75">
      <c r="A256" s="71" t="s">
        <v>360</v>
      </c>
      <c r="B256" s="72" t="s">
        <v>358</v>
      </c>
      <c r="C256" s="73" t="s">
        <v>363</v>
      </c>
      <c r="D256" s="74">
        <v>178062.2533333333</v>
      </c>
      <c r="E256" s="75">
        <v>59.67616833097335</v>
      </c>
      <c r="F256" s="79">
        <v>55.7629769650079</v>
      </c>
      <c r="G256" s="77">
        <v>0</v>
      </c>
      <c r="H256" s="78">
        <v>0</v>
      </c>
      <c r="I256" s="75">
        <v>21.098711651030573</v>
      </c>
      <c r="J256" s="79">
        <v>19.715189575553165</v>
      </c>
      <c r="K256" s="77">
        <v>0</v>
      </c>
      <c r="L256" s="128">
        <v>0</v>
      </c>
      <c r="M256" s="75">
        <v>12.181346851276794</v>
      </c>
      <c r="N256" s="79">
        <v>11.382570008570122</v>
      </c>
      <c r="O256" s="76"/>
      <c r="P256" s="77">
        <v>0</v>
      </c>
      <c r="Q256" s="128">
        <v>0</v>
      </c>
      <c r="R256" s="134"/>
      <c r="S256" s="70"/>
      <c r="T256" s="70"/>
      <c r="U256" s="70"/>
      <c r="V256" s="108"/>
    </row>
    <row r="257" spans="1:22" ht="12.75">
      <c r="A257" s="71" t="s">
        <v>359</v>
      </c>
      <c r="B257" s="72" t="s">
        <v>358</v>
      </c>
      <c r="C257" s="73" t="s">
        <v>364</v>
      </c>
      <c r="D257" s="74">
        <v>5781470.996666666</v>
      </c>
      <c r="E257" s="75">
        <v>340.04326185550764</v>
      </c>
      <c r="F257" s="79">
        <v>35.71570365221963</v>
      </c>
      <c r="G257" s="77">
        <v>0</v>
      </c>
      <c r="H257" s="78">
        <v>0</v>
      </c>
      <c r="I257" s="75">
        <v>120.22344817741116</v>
      </c>
      <c r="J257" s="79">
        <v>12.62740812366682</v>
      </c>
      <c r="K257" s="77">
        <v>0</v>
      </c>
      <c r="L257" s="128">
        <v>0</v>
      </c>
      <c r="M257" s="75">
        <v>69.41104016813335</v>
      </c>
      <c r="N257" s="79">
        <v>7.290437479366306</v>
      </c>
      <c r="O257" s="76"/>
      <c r="P257" s="77">
        <v>0</v>
      </c>
      <c r="Q257" s="128">
        <v>0</v>
      </c>
      <c r="R257" s="134"/>
      <c r="S257" s="70"/>
      <c r="T257" s="70"/>
      <c r="U257" s="70"/>
      <c r="V257" s="108" t="s">
        <v>365</v>
      </c>
    </row>
    <row r="258" spans="1:22" ht="12.75">
      <c r="A258" s="71" t="s">
        <v>359</v>
      </c>
      <c r="B258" s="72" t="s">
        <v>358</v>
      </c>
      <c r="C258" s="73" t="s">
        <v>364</v>
      </c>
      <c r="D258" s="74">
        <v>4336073.986666667</v>
      </c>
      <c r="E258" s="75">
        <v>294.48510952734665</v>
      </c>
      <c r="F258" s="79">
        <v>30.930602313594406</v>
      </c>
      <c r="G258" s="77">
        <v>0</v>
      </c>
      <c r="H258" s="78">
        <v>0</v>
      </c>
      <c r="I258" s="75">
        <v>104.11620895262499</v>
      </c>
      <c r="J258" s="79">
        <v>10.93561932106346</v>
      </c>
      <c r="K258" s="77">
        <v>0</v>
      </c>
      <c r="L258" s="128">
        <v>0</v>
      </c>
      <c r="M258" s="75">
        <v>60.11152126580136</v>
      </c>
      <c r="N258" s="79">
        <v>6.31368275877126</v>
      </c>
      <c r="O258" s="76"/>
      <c r="P258" s="77">
        <v>0</v>
      </c>
      <c r="Q258" s="128">
        <v>0</v>
      </c>
      <c r="R258" s="134"/>
      <c r="S258" s="70"/>
      <c r="T258" s="70"/>
      <c r="U258" s="70"/>
      <c r="V258" s="108" t="s">
        <v>99</v>
      </c>
    </row>
    <row r="259" spans="1:22" ht="12.75">
      <c r="A259" s="71" t="s">
        <v>360</v>
      </c>
      <c r="B259" s="72" t="s">
        <v>358</v>
      </c>
      <c r="C259" s="73" t="s">
        <v>364</v>
      </c>
      <c r="D259" s="74">
        <v>364492.25333333336</v>
      </c>
      <c r="E259" s="75">
        <v>85.3805895193203</v>
      </c>
      <c r="F259" s="79">
        <v>106.67902979328642</v>
      </c>
      <c r="G259" s="77">
        <v>0</v>
      </c>
      <c r="H259" s="78">
        <v>0</v>
      </c>
      <c r="I259" s="75">
        <v>30.186596915408224</v>
      </c>
      <c r="J259" s="79">
        <v>37.716732688617284</v>
      </c>
      <c r="K259" s="77">
        <v>0</v>
      </c>
      <c r="L259" s="128">
        <v>0</v>
      </c>
      <c r="M259" s="75">
        <v>17.428239855029666</v>
      </c>
      <c r="N259" s="79">
        <v>21.77576577072635</v>
      </c>
      <c r="O259" s="76"/>
      <c r="P259" s="77">
        <v>0</v>
      </c>
      <c r="Q259" s="128">
        <v>0</v>
      </c>
      <c r="R259" s="134"/>
      <c r="S259" s="70"/>
      <c r="T259" s="70"/>
      <c r="U259" s="70"/>
      <c r="V259" s="108" t="s">
        <v>365</v>
      </c>
    </row>
    <row r="260" spans="1:22" ht="12.75">
      <c r="A260" s="71" t="s">
        <v>360</v>
      </c>
      <c r="B260" s="72" t="s">
        <v>358</v>
      </c>
      <c r="C260" s="73" t="s">
        <v>364</v>
      </c>
      <c r="D260" s="74">
        <v>274083.08666666667</v>
      </c>
      <c r="E260" s="75">
        <v>74.03824507194463</v>
      </c>
      <c r="F260" s="79">
        <v>92.50730401768139</v>
      </c>
      <c r="G260" s="77">
        <v>0</v>
      </c>
      <c r="H260" s="78">
        <v>0</v>
      </c>
      <c r="I260" s="75">
        <v>26.176472578761768</v>
      </c>
      <c r="J260" s="79">
        <v>32.706270990094026</v>
      </c>
      <c r="K260" s="77">
        <v>0</v>
      </c>
      <c r="L260" s="128">
        <v>0</v>
      </c>
      <c r="M260" s="75">
        <v>15.112993489782964</v>
      </c>
      <c r="N260" s="79">
        <v>18.882974360319636</v>
      </c>
      <c r="O260" s="76"/>
      <c r="P260" s="77">
        <v>0</v>
      </c>
      <c r="Q260" s="128">
        <v>0</v>
      </c>
      <c r="R260" s="134"/>
      <c r="S260" s="70"/>
      <c r="T260" s="70"/>
      <c r="U260" s="70"/>
      <c r="V260" s="108" t="s">
        <v>99</v>
      </c>
    </row>
    <row r="261" spans="1:22" ht="12.75">
      <c r="A261" s="71" t="s">
        <v>359</v>
      </c>
      <c r="B261" s="72" t="s">
        <v>358</v>
      </c>
      <c r="C261" s="73" t="s">
        <v>366</v>
      </c>
      <c r="D261" s="74">
        <v>7974523.803333332</v>
      </c>
      <c r="E261" s="75">
        <v>399.3625872145094</v>
      </c>
      <c r="F261" s="79">
        <v>41.9461798387231</v>
      </c>
      <c r="G261" s="77">
        <v>0</v>
      </c>
      <c r="H261" s="78">
        <v>0</v>
      </c>
      <c r="I261" s="75">
        <v>141.1959967857918</v>
      </c>
      <c r="J261" s="79">
        <v>14.830214104415774</v>
      </c>
      <c r="K261" s="77">
        <v>0</v>
      </c>
      <c r="L261" s="128">
        <v>0</v>
      </c>
      <c r="M261" s="75">
        <v>81.51954675277443</v>
      </c>
      <c r="N261" s="79">
        <v>8.56222810532423</v>
      </c>
      <c r="O261" s="76"/>
      <c r="P261" s="77">
        <v>0</v>
      </c>
      <c r="Q261" s="128">
        <v>0</v>
      </c>
      <c r="R261" s="134"/>
      <c r="S261" s="70"/>
      <c r="T261" s="70"/>
      <c r="U261" s="70"/>
      <c r="V261" s="108" t="s">
        <v>367</v>
      </c>
    </row>
    <row r="262" spans="1:22" ht="12.75">
      <c r="A262" s="71" t="s">
        <v>359</v>
      </c>
      <c r="B262" s="72" t="s">
        <v>358</v>
      </c>
      <c r="C262" s="73" t="s">
        <v>366</v>
      </c>
      <c r="D262" s="74">
        <v>6678565.536666666</v>
      </c>
      <c r="E262" s="75">
        <v>365.47409037212657</v>
      </c>
      <c r="F262" s="79">
        <v>38.38677535637217</v>
      </c>
      <c r="G262" s="77">
        <v>0</v>
      </c>
      <c r="H262" s="78">
        <v>0</v>
      </c>
      <c r="I262" s="75">
        <v>129.21460382505788</v>
      </c>
      <c r="J262" s="79">
        <v>13.571774581187702</v>
      </c>
      <c r="K262" s="77">
        <v>0</v>
      </c>
      <c r="L262" s="128">
        <v>0</v>
      </c>
      <c r="M262" s="75">
        <v>74.60208630162802</v>
      </c>
      <c r="N262" s="79">
        <v>7.835667707829641</v>
      </c>
      <c r="O262" s="76"/>
      <c r="P262" s="77">
        <v>0</v>
      </c>
      <c r="Q262" s="128">
        <v>0</v>
      </c>
      <c r="R262" s="134"/>
      <c r="S262" s="70"/>
      <c r="T262" s="70"/>
      <c r="U262" s="70"/>
      <c r="V262" s="108" t="s">
        <v>96</v>
      </c>
    </row>
    <row r="263" spans="1:22" ht="12.75">
      <c r="A263" s="71" t="s">
        <v>360</v>
      </c>
      <c r="B263" s="72" t="s">
        <v>358</v>
      </c>
      <c r="C263" s="73" t="s">
        <v>366</v>
      </c>
      <c r="D263" s="74">
        <v>737615.12</v>
      </c>
      <c r="E263" s="75">
        <v>121.45905647583469</v>
      </c>
      <c r="F263" s="79">
        <v>140.32906306179586</v>
      </c>
      <c r="G263" s="77">
        <v>0</v>
      </c>
      <c r="H263" s="78">
        <v>0</v>
      </c>
      <c r="I263" s="75">
        <v>42.94226123529128</v>
      </c>
      <c r="J263" s="79">
        <v>49.613816044275254</v>
      </c>
      <c r="K263" s="77">
        <v>0</v>
      </c>
      <c r="L263" s="128">
        <v>0</v>
      </c>
      <c r="M263" s="75">
        <v>24.79272608380665</v>
      </c>
      <c r="N263" s="79">
        <v>28.64455004868689</v>
      </c>
      <c r="O263" s="76"/>
      <c r="P263" s="77">
        <v>0</v>
      </c>
      <c r="Q263" s="128">
        <v>0</v>
      </c>
      <c r="R263" s="134"/>
      <c r="S263" s="70"/>
      <c r="T263" s="70"/>
      <c r="U263" s="70"/>
      <c r="V263" s="108" t="s">
        <v>367</v>
      </c>
    </row>
    <row r="264" spans="1:22" ht="12.75">
      <c r="A264" s="71" t="s">
        <v>360</v>
      </c>
      <c r="B264" s="72" t="s">
        <v>358</v>
      </c>
      <c r="C264" s="73" t="s">
        <v>366</v>
      </c>
      <c r="D264" s="74">
        <v>458510.93333333335</v>
      </c>
      <c r="E264" s="75">
        <v>95.76125869403904</v>
      </c>
      <c r="F264" s="79">
        <v>110.63882842549806</v>
      </c>
      <c r="G264" s="77">
        <v>0</v>
      </c>
      <c r="H264" s="78">
        <v>0</v>
      </c>
      <c r="I264" s="75">
        <v>33.856717698757116</v>
      </c>
      <c r="J264" s="79">
        <v>39.11673292110231</v>
      </c>
      <c r="K264" s="77">
        <v>0</v>
      </c>
      <c r="L264" s="128">
        <v>0</v>
      </c>
      <c r="M264" s="75">
        <v>19.54718507725459</v>
      </c>
      <c r="N264" s="79">
        <v>22.584056281817116</v>
      </c>
      <c r="O264" s="76"/>
      <c r="P264" s="77">
        <v>0</v>
      </c>
      <c r="Q264" s="128">
        <v>0</v>
      </c>
      <c r="R264" s="134"/>
      <c r="S264" s="70"/>
      <c r="T264" s="70"/>
      <c r="U264" s="70"/>
      <c r="V264" s="108" t="s">
        <v>96</v>
      </c>
    </row>
    <row r="265" spans="1:22" ht="12.75">
      <c r="A265" s="71" t="s">
        <v>368</v>
      </c>
      <c r="B265" s="72" t="s">
        <v>358</v>
      </c>
      <c r="C265" s="73" t="s">
        <v>266</v>
      </c>
      <c r="D265" s="74">
        <v>516849.3733333333</v>
      </c>
      <c r="E265" s="75">
        <v>101.67097652067017</v>
      </c>
      <c r="F265" s="79">
        <v>10.314446893401321</v>
      </c>
      <c r="G265" s="77">
        <v>0</v>
      </c>
      <c r="H265" s="78">
        <v>0</v>
      </c>
      <c r="I265" s="75">
        <v>35.94611847381207</v>
      </c>
      <c r="J265" s="79">
        <v>3.6467076712562974</v>
      </c>
      <c r="K265" s="77">
        <v>0</v>
      </c>
      <c r="L265" s="128">
        <v>0</v>
      </c>
      <c r="M265" s="75">
        <v>20.753501177177576</v>
      </c>
      <c r="N265" s="79">
        <v>2.105427655655696</v>
      </c>
      <c r="O265" s="76"/>
      <c r="P265" s="77">
        <v>0</v>
      </c>
      <c r="Q265" s="128">
        <v>0</v>
      </c>
      <c r="R265" s="134"/>
      <c r="S265" s="70"/>
      <c r="T265" s="70"/>
      <c r="U265" s="70"/>
      <c r="V265" s="108" t="s">
        <v>388</v>
      </c>
    </row>
    <row r="266" spans="1:22" ht="12.75">
      <c r="A266" s="71" t="s">
        <v>369</v>
      </c>
      <c r="B266" s="72" t="s">
        <v>358</v>
      </c>
      <c r="C266" s="73" t="s">
        <v>266</v>
      </c>
      <c r="D266" s="74">
        <v>441588.73333333334</v>
      </c>
      <c r="E266" s="75">
        <v>93.9775221351716</v>
      </c>
      <c r="F266" s="79">
        <v>9.533951520959437</v>
      </c>
      <c r="G266" s="77">
        <v>0</v>
      </c>
      <c r="H266" s="78">
        <v>0</v>
      </c>
      <c r="I266" s="75">
        <v>33.22607159044435</v>
      </c>
      <c r="J266" s="79">
        <v>3.370760885987108</v>
      </c>
      <c r="K266" s="77">
        <v>0</v>
      </c>
      <c r="L266" s="128">
        <v>0</v>
      </c>
      <c r="M266" s="75">
        <v>19.183081376856823</v>
      </c>
      <c r="N266" s="79">
        <v>1.946109704898518</v>
      </c>
      <c r="O266" s="76"/>
      <c r="P266" s="77">
        <v>0</v>
      </c>
      <c r="Q266" s="128">
        <v>0</v>
      </c>
      <c r="R266" s="134"/>
      <c r="S266" s="70"/>
      <c r="T266" s="70"/>
      <c r="U266" s="70"/>
      <c r="V266" s="108"/>
    </row>
    <row r="267" spans="1:22" ht="12.75">
      <c r="A267" s="71" t="s">
        <v>370</v>
      </c>
      <c r="B267" s="72" t="s">
        <v>358</v>
      </c>
      <c r="C267" s="73" t="s">
        <v>266</v>
      </c>
      <c r="D267" s="74">
        <v>276294.70666666667</v>
      </c>
      <c r="E267" s="75">
        <v>74.33635808494611</v>
      </c>
      <c r="F267" s="79">
        <v>10.234715968217218</v>
      </c>
      <c r="G267" s="77">
        <v>0</v>
      </c>
      <c r="H267" s="78">
        <v>0</v>
      </c>
      <c r="I267" s="75">
        <v>26.281871445288417</v>
      </c>
      <c r="J267" s="79">
        <v>3.618518532322318</v>
      </c>
      <c r="K267" s="77">
        <v>0</v>
      </c>
      <c r="L267" s="128">
        <v>0</v>
      </c>
      <c r="M267" s="75">
        <v>15.173845553744405</v>
      </c>
      <c r="N267" s="79">
        <v>2.08915264870394</v>
      </c>
      <c r="O267" s="76"/>
      <c r="P267" s="77">
        <v>0</v>
      </c>
      <c r="Q267" s="128">
        <v>0</v>
      </c>
      <c r="R267" s="134"/>
      <c r="S267" s="70"/>
      <c r="T267" s="70"/>
      <c r="U267" s="70"/>
      <c r="V267" s="108"/>
    </row>
    <row r="268" spans="1:22" ht="12.75">
      <c r="A268" s="71" t="s">
        <v>371</v>
      </c>
      <c r="B268" s="72" t="s">
        <v>358</v>
      </c>
      <c r="C268" s="73" t="s">
        <v>266</v>
      </c>
      <c r="D268" s="74">
        <v>79081.63</v>
      </c>
      <c r="E268" s="75">
        <v>39.76974478168046</v>
      </c>
      <c r="F268" s="79">
        <v>17.003006826950344</v>
      </c>
      <c r="G268" s="77" t="s">
        <v>72</v>
      </c>
      <c r="H268" s="78">
        <v>6.9164773533357335</v>
      </c>
      <c r="I268" s="75">
        <v>14.060728110592281</v>
      </c>
      <c r="J268" s="79">
        <v>6.011470713948875</v>
      </c>
      <c r="K268" s="77" t="s">
        <v>72</v>
      </c>
      <c r="L268" s="128">
        <v>2.445344019233441</v>
      </c>
      <c r="M268" s="75">
        <v>8.117965159652591</v>
      </c>
      <c r="N268" s="79">
        <v>3.4707242349239347</v>
      </c>
      <c r="O268" s="76"/>
      <c r="P268" s="77" t="s">
        <v>72</v>
      </c>
      <c r="Q268" s="128">
        <v>1.4118200277656683</v>
      </c>
      <c r="R268" s="134"/>
      <c r="S268" s="70"/>
      <c r="T268" s="70"/>
      <c r="U268" s="70"/>
      <c r="V268" s="108"/>
    </row>
    <row r="269" spans="1:22" ht="12.75">
      <c r="A269" s="71" t="s">
        <v>372</v>
      </c>
      <c r="B269" s="72" t="s">
        <v>358</v>
      </c>
      <c r="C269" s="73" t="s">
        <v>266</v>
      </c>
      <c r="D269" s="74">
        <v>8716.916666666666</v>
      </c>
      <c r="E269" s="75">
        <v>13.203724222102387</v>
      </c>
      <c r="F269" s="79">
        <v>16.074099052994214</v>
      </c>
      <c r="G269" s="77">
        <v>0</v>
      </c>
      <c r="H269" s="78">
        <v>0</v>
      </c>
      <c r="I269" s="75">
        <v>4.6682214671828355</v>
      </c>
      <c r="J269" s="79">
        <v>5.683052220918236</v>
      </c>
      <c r="K269" s="77">
        <v>0</v>
      </c>
      <c r="L269" s="128">
        <v>0</v>
      </c>
      <c r="M269" s="75">
        <v>2.6951989207148</v>
      </c>
      <c r="N269" s="79">
        <v>3.281111729565844</v>
      </c>
      <c r="O269" s="76"/>
      <c r="P269" s="77">
        <v>0</v>
      </c>
      <c r="Q269" s="128">
        <v>0</v>
      </c>
      <c r="R269" s="134"/>
      <c r="S269" s="70"/>
      <c r="T269" s="70"/>
      <c r="U269" s="70"/>
      <c r="V269" s="108"/>
    </row>
    <row r="270" spans="1:22" ht="12.75">
      <c r="A270" s="71" t="s">
        <v>373</v>
      </c>
      <c r="B270" s="72" t="s">
        <v>358</v>
      </c>
      <c r="C270" s="73" t="s">
        <v>266</v>
      </c>
      <c r="D270" s="74">
        <v>8366.856666666667</v>
      </c>
      <c r="E270" s="75">
        <v>12.935885487021494</v>
      </c>
      <c r="F270" s="79">
        <v>9.092615161167283</v>
      </c>
      <c r="G270" s="77">
        <v>0</v>
      </c>
      <c r="H270" s="78">
        <v>0</v>
      </c>
      <c r="I270" s="75">
        <v>4.5735261742627715</v>
      </c>
      <c r="J270" s="79">
        <v>3.2147249195904983</v>
      </c>
      <c r="K270" s="77">
        <v>0</v>
      </c>
      <c r="L270" s="128">
        <v>0</v>
      </c>
      <c r="M270" s="75">
        <v>2.6405265678564107</v>
      </c>
      <c r="N270" s="79">
        <v>1.8560222976961727</v>
      </c>
      <c r="O270" s="76"/>
      <c r="P270" s="77">
        <v>0</v>
      </c>
      <c r="Q270" s="128">
        <v>0</v>
      </c>
      <c r="R270" s="134"/>
      <c r="S270" s="70"/>
      <c r="T270" s="70"/>
      <c r="U270" s="70"/>
      <c r="V270" s="108"/>
    </row>
    <row r="271" spans="1:22" ht="12.75">
      <c r="A271" s="71" t="s">
        <v>368</v>
      </c>
      <c r="B271" s="72" t="s">
        <v>358</v>
      </c>
      <c r="C271" s="73" t="s">
        <v>269</v>
      </c>
      <c r="D271" s="74">
        <v>1089978.7266666668</v>
      </c>
      <c r="E271" s="75">
        <v>147.64678978336553</v>
      </c>
      <c r="F271" s="79">
        <v>14.978659833095055</v>
      </c>
      <c r="G271" s="77">
        <v>0</v>
      </c>
      <c r="H271" s="78">
        <v>0</v>
      </c>
      <c r="I271" s="75">
        <v>52.20102313812122</v>
      </c>
      <c r="J271" s="79">
        <v>5.295755970534037</v>
      </c>
      <c r="K271" s="77">
        <v>0</v>
      </c>
      <c r="L271" s="128">
        <v>0</v>
      </c>
      <c r="M271" s="75">
        <v>30.13827476076817</v>
      </c>
      <c r="N271" s="79">
        <v>3.057506135150394</v>
      </c>
      <c r="O271" s="76"/>
      <c r="P271" s="77">
        <v>0</v>
      </c>
      <c r="Q271" s="128">
        <v>0</v>
      </c>
      <c r="R271" s="134"/>
      <c r="S271" s="70"/>
      <c r="T271" s="70"/>
      <c r="U271" s="70"/>
      <c r="V271" s="108"/>
    </row>
    <row r="272" spans="1:22" ht="12.75">
      <c r="A272" s="71" t="s">
        <v>369</v>
      </c>
      <c r="B272" s="72" t="s">
        <v>358</v>
      </c>
      <c r="C272" s="73" t="s">
        <v>269</v>
      </c>
      <c r="D272" s="74">
        <v>937891.9566666667</v>
      </c>
      <c r="E272" s="75">
        <v>136.95926085275627</v>
      </c>
      <c r="F272" s="79">
        <v>13.894417767670927</v>
      </c>
      <c r="G272" s="77">
        <v>0</v>
      </c>
      <c r="H272" s="78">
        <v>0</v>
      </c>
      <c r="I272" s="75">
        <v>48.4224110476406</v>
      </c>
      <c r="J272" s="79">
        <v>4.912418512079481</v>
      </c>
      <c r="K272" s="77">
        <v>0</v>
      </c>
      <c r="L272" s="128">
        <v>0</v>
      </c>
      <c r="M272" s="75">
        <v>27.95669205316601</v>
      </c>
      <c r="N272" s="79">
        <v>2.836186150321189</v>
      </c>
      <c r="O272" s="76"/>
      <c r="P272" s="77">
        <v>0</v>
      </c>
      <c r="Q272" s="128">
        <v>0</v>
      </c>
      <c r="R272" s="134"/>
      <c r="S272" s="70"/>
      <c r="T272" s="70"/>
      <c r="U272" s="70"/>
      <c r="V272" s="108"/>
    </row>
    <row r="273" spans="1:22" ht="12.75">
      <c r="A273" s="71" t="s">
        <v>370</v>
      </c>
      <c r="B273" s="72" t="s">
        <v>358</v>
      </c>
      <c r="C273" s="73" t="s">
        <v>269</v>
      </c>
      <c r="D273" s="74">
        <v>557665.95</v>
      </c>
      <c r="E273" s="75">
        <v>105.60927516084936</v>
      </c>
      <c r="F273" s="79">
        <v>19.132115065371263</v>
      </c>
      <c r="G273" s="77">
        <v>0</v>
      </c>
      <c r="H273" s="78">
        <v>0</v>
      </c>
      <c r="I273" s="75">
        <v>37.3385173112163</v>
      </c>
      <c r="J273" s="79">
        <v>6.764224150582663</v>
      </c>
      <c r="K273" s="77">
        <v>0</v>
      </c>
      <c r="L273" s="128">
        <v>0</v>
      </c>
      <c r="M273" s="75">
        <v>21.557403020772234</v>
      </c>
      <c r="N273" s="79">
        <v>3.9053266341978694</v>
      </c>
      <c r="O273" s="76"/>
      <c r="P273" s="77">
        <v>0</v>
      </c>
      <c r="Q273" s="128">
        <v>0</v>
      </c>
      <c r="R273" s="134"/>
      <c r="S273" s="70"/>
      <c r="T273" s="70"/>
      <c r="U273" s="70"/>
      <c r="V273" s="108"/>
    </row>
    <row r="274" spans="1:22" ht="12.75">
      <c r="A274" s="71" t="s">
        <v>371</v>
      </c>
      <c r="B274" s="72" t="s">
        <v>358</v>
      </c>
      <c r="C274" s="73" t="s">
        <v>269</v>
      </c>
      <c r="D274" s="74">
        <v>207121.65666666665</v>
      </c>
      <c r="E274" s="75">
        <v>64.36173656244316</v>
      </c>
      <c r="F274" s="79">
        <v>26.58419553666131</v>
      </c>
      <c r="G274" s="77" t="s">
        <v>72</v>
      </c>
      <c r="H274" s="78">
        <v>12.59251367526062</v>
      </c>
      <c r="I274" s="75">
        <v>22.755310186122855</v>
      </c>
      <c r="J274" s="79">
        <v>9.398932468181181</v>
      </c>
      <c r="K274" s="77" t="s">
        <v>72</v>
      </c>
      <c r="L274" s="128">
        <v>4.45212590598056</v>
      </c>
      <c r="M274" s="75">
        <v>13.137784461451465</v>
      </c>
      <c r="N274" s="79">
        <v>5.426476190599519</v>
      </c>
      <c r="O274" s="76"/>
      <c r="P274" s="77" t="s">
        <v>72</v>
      </c>
      <c r="Q274" s="128">
        <v>2.5704360902839825</v>
      </c>
      <c r="R274" s="134"/>
      <c r="S274" s="70"/>
      <c r="T274" s="70"/>
      <c r="U274" s="70"/>
      <c r="V274" s="108"/>
    </row>
    <row r="275" spans="1:22" ht="12.75">
      <c r="A275" s="71" t="s">
        <v>372</v>
      </c>
      <c r="B275" s="72" t="s">
        <v>358</v>
      </c>
      <c r="C275" s="73" t="s">
        <v>269</v>
      </c>
      <c r="D275" s="74">
        <v>23947.58333333333</v>
      </c>
      <c r="E275" s="75">
        <v>21.884964397198974</v>
      </c>
      <c r="F275" s="79">
        <v>26.166805257520515</v>
      </c>
      <c r="G275" s="77">
        <v>0</v>
      </c>
      <c r="H275" s="78">
        <v>0</v>
      </c>
      <c r="I275" s="75">
        <v>7.7375033656427785</v>
      </c>
      <c r="J275" s="79">
        <v>9.25136271979028</v>
      </c>
      <c r="K275" s="77">
        <v>0</v>
      </c>
      <c r="L275" s="128">
        <v>0</v>
      </c>
      <c r="M275" s="75">
        <v>4.467249651009493</v>
      </c>
      <c r="N275" s="79">
        <v>5.341276756641786</v>
      </c>
      <c r="O275" s="76"/>
      <c r="P275" s="77">
        <v>0</v>
      </c>
      <c r="Q275" s="128">
        <v>0</v>
      </c>
      <c r="R275" s="134"/>
      <c r="S275" s="70"/>
      <c r="T275" s="70"/>
      <c r="U275" s="70"/>
      <c r="V275" s="108"/>
    </row>
    <row r="276" spans="1:22" ht="12.75">
      <c r="A276" s="71" t="s">
        <v>373</v>
      </c>
      <c r="B276" s="72" t="s">
        <v>358</v>
      </c>
      <c r="C276" s="73" t="s">
        <v>269</v>
      </c>
      <c r="D276" s="74">
        <v>22821.10666666667</v>
      </c>
      <c r="E276" s="75">
        <v>21.36403831988076</v>
      </c>
      <c r="F276" s="79">
        <v>13.933068469487452</v>
      </c>
      <c r="G276" s="77">
        <v>0</v>
      </c>
      <c r="H276" s="78">
        <v>0</v>
      </c>
      <c r="I276" s="75">
        <v>7.5533281847584695</v>
      </c>
      <c r="J276" s="79">
        <v>4.926083598755524</v>
      </c>
      <c r="K276" s="77">
        <v>0</v>
      </c>
      <c r="L276" s="128">
        <v>0</v>
      </c>
      <c r="M276" s="75">
        <v>4.36091606074789</v>
      </c>
      <c r="N276" s="79">
        <v>2.8440756917921024</v>
      </c>
      <c r="O276" s="76"/>
      <c r="P276" s="77">
        <v>0</v>
      </c>
      <c r="Q276" s="128">
        <v>0</v>
      </c>
      <c r="R276" s="134"/>
      <c r="S276" s="70"/>
      <c r="T276" s="70"/>
      <c r="U276" s="70"/>
      <c r="V276" s="108"/>
    </row>
    <row r="277" spans="1:22" ht="12.75">
      <c r="A277" s="71" t="s">
        <v>368</v>
      </c>
      <c r="B277" s="72" t="s">
        <v>358</v>
      </c>
      <c r="C277" s="73" t="s">
        <v>111</v>
      </c>
      <c r="D277" s="74">
        <v>1596941.5333333332</v>
      </c>
      <c r="E277" s="75">
        <v>178.71438293172338</v>
      </c>
      <c r="F277" s="79">
        <v>18.130444645247298</v>
      </c>
      <c r="G277" s="77">
        <v>0</v>
      </c>
      <c r="H277" s="78">
        <v>0</v>
      </c>
      <c r="I277" s="75">
        <v>63.185076033295495</v>
      </c>
      <c r="J277" s="79">
        <v>6.410080177290847</v>
      </c>
      <c r="K277" s="77">
        <v>0</v>
      </c>
      <c r="L277" s="128">
        <v>0</v>
      </c>
      <c r="M277" s="75">
        <v>36.479920656590124</v>
      </c>
      <c r="N277" s="79">
        <v>3.700861515885954</v>
      </c>
      <c r="O277" s="76"/>
      <c r="P277" s="77">
        <v>0</v>
      </c>
      <c r="Q277" s="128">
        <v>0</v>
      </c>
      <c r="R277" s="134"/>
      <c r="S277" s="70"/>
      <c r="T277" s="70"/>
      <c r="U277" s="70"/>
      <c r="V277" s="108"/>
    </row>
    <row r="278" spans="1:22" ht="12.75">
      <c r="A278" s="71" t="s">
        <v>369</v>
      </c>
      <c r="B278" s="72" t="s">
        <v>358</v>
      </c>
      <c r="C278" s="73" t="s">
        <v>111</v>
      </c>
      <c r="D278" s="74">
        <v>637505.8333333333</v>
      </c>
      <c r="E278" s="75">
        <v>112.9164145138636</v>
      </c>
      <c r="F278" s="79">
        <v>17.182932643414027</v>
      </c>
      <c r="G278" s="77">
        <v>0</v>
      </c>
      <c r="H278" s="78">
        <v>0</v>
      </c>
      <c r="I278" s="75">
        <v>39.921981205012024</v>
      </c>
      <c r="J278" s="79">
        <v>6.075084096414875</v>
      </c>
      <c r="K278" s="77">
        <v>0</v>
      </c>
      <c r="L278" s="128">
        <v>0</v>
      </c>
      <c r="M278" s="75">
        <v>23.04896659529687</v>
      </c>
      <c r="N278" s="79">
        <v>3.507451438414742</v>
      </c>
      <c r="O278" s="76"/>
      <c r="P278" s="77">
        <v>0</v>
      </c>
      <c r="Q278" s="128">
        <v>0</v>
      </c>
      <c r="R278" s="134"/>
      <c r="S278" s="70"/>
      <c r="T278" s="70"/>
      <c r="U278" s="70"/>
      <c r="V278" s="108"/>
    </row>
    <row r="279" spans="1:22" ht="12.75">
      <c r="A279" s="71" t="s">
        <v>370</v>
      </c>
      <c r="B279" s="72" t="s">
        <v>358</v>
      </c>
      <c r="C279" s="73" t="s">
        <v>111</v>
      </c>
      <c r="D279" s="74">
        <v>323700.4766666666</v>
      </c>
      <c r="E279" s="75">
        <v>80.46123000136981</v>
      </c>
      <c r="F279" s="79">
        <v>23.905148043885234</v>
      </c>
      <c r="G279" s="77" t="s">
        <v>72</v>
      </c>
      <c r="H279" s="78">
        <v>13.993257391542581</v>
      </c>
      <c r="I279" s="75">
        <v>28.447340678289535</v>
      </c>
      <c r="J279" s="79">
        <v>8.451746143549789</v>
      </c>
      <c r="K279" s="77" t="s">
        <v>72</v>
      </c>
      <c r="L279" s="128">
        <v>4.947363596224268</v>
      </c>
      <c r="M279" s="75">
        <v>16.424079798339456</v>
      </c>
      <c r="N279" s="79">
        <v>4.879617911100852</v>
      </c>
      <c r="O279" s="76"/>
      <c r="P279" s="77" t="s">
        <v>72</v>
      </c>
      <c r="Q279" s="128">
        <v>2.8563617040590366</v>
      </c>
      <c r="R279" s="134"/>
      <c r="S279" s="70"/>
      <c r="T279" s="70"/>
      <c r="U279" s="70"/>
      <c r="V279" s="108"/>
    </row>
    <row r="280" spans="1:22" ht="12.75">
      <c r="A280" s="71" t="s">
        <v>371</v>
      </c>
      <c r="B280" s="72" t="s">
        <v>358</v>
      </c>
      <c r="C280" s="73" t="s">
        <v>111</v>
      </c>
      <c r="D280" s="74">
        <v>95332.35333333333</v>
      </c>
      <c r="E280" s="75">
        <v>43.66516994890397</v>
      </c>
      <c r="F280" s="79">
        <v>33.22349887416607</v>
      </c>
      <c r="G280" s="77" t="s">
        <v>72</v>
      </c>
      <c r="H280" s="78">
        <v>12.972985274674368</v>
      </c>
      <c r="I280" s="75">
        <v>15.437968886266527</v>
      </c>
      <c r="J280" s="79">
        <v>11.746280674333226</v>
      </c>
      <c r="K280" s="77" t="s">
        <v>72</v>
      </c>
      <c r="L280" s="128">
        <v>4.586642929977736</v>
      </c>
      <c r="M280" s="75">
        <v>8.913115492227046</v>
      </c>
      <c r="N280" s="79">
        <v>6.781718309303187</v>
      </c>
      <c r="O280" s="76"/>
      <c r="P280" s="77" t="s">
        <v>72</v>
      </c>
      <c r="Q280" s="128">
        <v>2.6480995302993398</v>
      </c>
      <c r="R280" s="134"/>
      <c r="S280" s="70"/>
      <c r="T280" s="70"/>
      <c r="U280" s="70"/>
      <c r="V280" s="108"/>
    </row>
    <row r="281" spans="1:22" ht="12.75">
      <c r="A281" s="71" t="s">
        <v>372</v>
      </c>
      <c r="B281" s="72" t="s">
        <v>358</v>
      </c>
      <c r="C281" s="73" t="s">
        <v>111</v>
      </c>
      <c r="D281" s="74">
        <v>24591.716666666664</v>
      </c>
      <c r="E281" s="75">
        <v>22.17733828333178</v>
      </c>
      <c r="F281" s="79">
        <v>32.623186025480805</v>
      </c>
      <c r="G281" s="77">
        <v>0</v>
      </c>
      <c r="H281" s="78">
        <v>0</v>
      </c>
      <c r="I281" s="75">
        <v>7.840873144405964</v>
      </c>
      <c r="J281" s="79">
        <v>11.534038031263846</v>
      </c>
      <c r="K281" s="77">
        <v>0</v>
      </c>
      <c r="L281" s="128">
        <v>0</v>
      </c>
      <c r="M281" s="75">
        <v>4.52693022060449</v>
      </c>
      <c r="N281" s="79">
        <v>6.659179962193563</v>
      </c>
      <c r="O281" s="76"/>
      <c r="P281" s="77">
        <v>0</v>
      </c>
      <c r="Q281" s="128">
        <v>0</v>
      </c>
      <c r="R281" s="134"/>
      <c r="S281" s="70"/>
      <c r="T281" s="70"/>
      <c r="U281" s="70"/>
      <c r="V281" s="108"/>
    </row>
    <row r="282" spans="1:22" ht="12.75">
      <c r="A282" s="71" t="s">
        <v>373</v>
      </c>
      <c r="B282" s="72" t="s">
        <v>358</v>
      </c>
      <c r="C282" s="73" t="s">
        <v>111</v>
      </c>
      <c r="D282" s="74">
        <v>19802.2</v>
      </c>
      <c r="E282" s="75">
        <v>19.9008542530214</v>
      </c>
      <c r="F282" s="79">
        <v>14.853536145371045</v>
      </c>
      <c r="G282" s="77">
        <v>0</v>
      </c>
      <c r="H282" s="78">
        <v>0</v>
      </c>
      <c r="I282" s="75">
        <v>7.0360144968582885</v>
      </c>
      <c r="J282" s="79">
        <v>5.251518066495679</v>
      </c>
      <c r="K282" s="77">
        <v>0</v>
      </c>
      <c r="L282" s="128">
        <v>0</v>
      </c>
      <c r="M282" s="75">
        <v>4.062244863783242</v>
      </c>
      <c r="N282" s="79">
        <v>3.0319653693454636</v>
      </c>
      <c r="O282" s="76"/>
      <c r="P282" s="77">
        <v>0</v>
      </c>
      <c r="Q282" s="128">
        <v>0</v>
      </c>
      <c r="R282" s="134"/>
      <c r="S282" s="70"/>
      <c r="T282" s="70"/>
      <c r="U282" s="70"/>
      <c r="V282" s="108"/>
    </row>
    <row r="283" spans="1:22" ht="12.75">
      <c r="A283" s="71" t="s">
        <v>368</v>
      </c>
      <c r="B283" s="72" t="s">
        <v>358</v>
      </c>
      <c r="C283" s="73" t="s">
        <v>361</v>
      </c>
      <c r="D283" s="74">
        <v>3889179.7833333327</v>
      </c>
      <c r="E283" s="75">
        <v>278.89710587717946</v>
      </c>
      <c r="F283" s="79">
        <v>27.38262494066853</v>
      </c>
      <c r="G283" s="77">
        <v>0</v>
      </c>
      <c r="H283" s="78">
        <v>0</v>
      </c>
      <c r="I283" s="75">
        <v>98.60501740952806</v>
      </c>
      <c r="J283" s="79">
        <v>9.681219891117301</v>
      </c>
      <c r="K283" s="77">
        <v>0</v>
      </c>
      <c r="L283" s="128">
        <v>0</v>
      </c>
      <c r="M283" s="75">
        <v>56.92963334483876</v>
      </c>
      <c r="N283" s="79">
        <v>5.5894549102205335</v>
      </c>
      <c r="O283" s="76"/>
      <c r="P283" s="77">
        <v>0</v>
      </c>
      <c r="Q283" s="128">
        <v>0</v>
      </c>
      <c r="R283" s="134"/>
      <c r="S283" s="70"/>
      <c r="T283" s="70"/>
      <c r="U283" s="70"/>
      <c r="V283" s="108"/>
    </row>
    <row r="284" spans="1:22" ht="12.75">
      <c r="A284" s="71" t="s">
        <v>369</v>
      </c>
      <c r="B284" s="72" t="s">
        <v>358</v>
      </c>
      <c r="C284" s="73" t="s">
        <v>361</v>
      </c>
      <c r="D284" s="74">
        <v>989091.31</v>
      </c>
      <c r="E284" s="75">
        <v>140.64788018310122</v>
      </c>
      <c r="F284" s="79">
        <v>27.10668236256133</v>
      </c>
      <c r="G284" s="77">
        <v>0</v>
      </c>
      <c r="H284" s="78">
        <v>0</v>
      </c>
      <c r="I284" s="75">
        <v>49.72653491849195</v>
      </c>
      <c r="J284" s="79">
        <v>9.583659457018449</v>
      </c>
      <c r="K284" s="77">
        <v>0</v>
      </c>
      <c r="L284" s="128">
        <v>0</v>
      </c>
      <c r="M284" s="75">
        <v>28.709628321058652</v>
      </c>
      <c r="N284" s="79">
        <v>5.5331283673313045</v>
      </c>
      <c r="O284" s="76"/>
      <c r="P284" s="77">
        <v>0</v>
      </c>
      <c r="Q284" s="128">
        <v>0</v>
      </c>
      <c r="R284" s="134"/>
      <c r="S284" s="70"/>
      <c r="T284" s="70"/>
      <c r="U284" s="70"/>
      <c r="V284" s="108"/>
    </row>
    <row r="285" spans="1:22" ht="12.75">
      <c r="A285" s="71" t="s">
        <v>370</v>
      </c>
      <c r="B285" s="72" t="s">
        <v>358</v>
      </c>
      <c r="C285" s="73" t="s">
        <v>361</v>
      </c>
      <c r="D285" s="74">
        <v>499333.5666666666</v>
      </c>
      <c r="E285" s="75">
        <v>99.93333444518566</v>
      </c>
      <c r="F285" s="79">
        <v>43.243879269007614</v>
      </c>
      <c r="G285" s="77" t="s">
        <v>72</v>
      </c>
      <c r="H285" s="78">
        <v>19.98666688903713</v>
      </c>
      <c r="I285" s="75">
        <v>35.33176922638699</v>
      </c>
      <c r="J285" s="79">
        <v>15.289020137963824</v>
      </c>
      <c r="K285" s="77" t="s">
        <v>72</v>
      </c>
      <c r="L285" s="128">
        <v>7.066353845277398</v>
      </c>
      <c r="M285" s="75">
        <v>20.398806473800263</v>
      </c>
      <c r="N285" s="79">
        <v>8.827119892299024</v>
      </c>
      <c r="O285" s="76"/>
      <c r="P285" s="77" t="s">
        <v>72</v>
      </c>
      <c r="Q285" s="128">
        <v>4.079761294760053</v>
      </c>
      <c r="R285" s="134"/>
      <c r="S285" s="70"/>
      <c r="T285" s="70"/>
      <c r="U285" s="70"/>
      <c r="V285" s="108"/>
    </row>
    <row r="286" spans="1:22" ht="12.75">
      <c r="A286" s="71" t="s">
        <v>371</v>
      </c>
      <c r="B286" s="72" t="s">
        <v>358</v>
      </c>
      <c r="C286" s="73" t="s">
        <v>361</v>
      </c>
      <c r="D286" s="74">
        <v>190703.7</v>
      </c>
      <c r="E286" s="75">
        <v>61.75818974030893</v>
      </c>
      <c r="F286" s="79">
        <v>58.614136444438664</v>
      </c>
      <c r="G286" s="77" t="s">
        <v>72</v>
      </c>
      <c r="H286" s="78">
        <v>19.088895010640943</v>
      </c>
      <c r="I286" s="75">
        <v>21.834817379588955</v>
      </c>
      <c r="J286" s="79">
        <v>20.723226676628066</v>
      </c>
      <c r="K286" s="77" t="s">
        <v>72</v>
      </c>
      <c r="L286" s="128">
        <v>6.748943553691133</v>
      </c>
      <c r="M286" s="75">
        <v>12.606337691812003</v>
      </c>
      <c r="N286" s="79">
        <v>11.964560500228847</v>
      </c>
      <c r="O286" s="76"/>
      <c r="P286" s="77" t="s">
        <v>72</v>
      </c>
      <c r="Q286" s="128">
        <v>3.896504377469165</v>
      </c>
      <c r="R286" s="134"/>
      <c r="S286" s="70"/>
      <c r="T286" s="70"/>
      <c r="U286" s="70"/>
      <c r="V286" s="108"/>
    </row>
    <row r="287" spans="1:22" ht="12.75">
      <c r="A287" s="71" t="s">
        <v>372</v>
      </c>
      <c r="B287" s="72" t="s">
        <v>358</v>
      </c>
      <c r="C287" s="73" t="s">
        <v>361</v>
      </c>
      <c r="D287" s="74">
        <v>122939.65333333332</v>
      </c>
      <c r="E287" s="75">
        <v>49.58621851549749</v>
      </c>
      <c r="F287" s="79">
        <v>17.490411621830024</v>
      </c>
      <c r="G287" s="77">
        <v>0</v>
      </c>
      <c r="H287" s="78">
        <v>0</v>
      </c>
      <c r="I287" s="75">
        <v>17.53137568285311</v>
      </c>
      <c r="J287" s="79">
        <v>6.183794331770006</v>
      </c>
      <c r="K287" s="77">
        <v>0</v>
      </c>
      <c r="L287" s="128">
        <v>0</v>
      </c>
      <c r="M287" s="75">
        <v>10.121744469759701</v>
      </c>
      <c r="N287" s="79">
        <v>3.5702153220606943</v>
      </c>
      <c r="O287" s="76"/>
      <c r="P287" s="77">
        <v>0</v>
      </c>
      <c r="Q287" s="128">
        <v>0</v>
      </c>
      <c r="R287" s="134"/>
      <c r="S287" s="70"/>
      <c r="T287" s="70"/>
      <c r="U287" s="70"/>
      <c r="V287" s="108"/>
    </row>
    <row r="288" spans="1:22" ht="12.75">
      <c r="A288" s="71" t="s">
        <v>373</v>
      </c>
      <c r="B288" s="72" t="s">
        <v>358</v>
      </c>
      <c r="C288" s="73" t="s">
        <v>361</v>
      </c>
      <c r="D288" s="74">
        <v>44973.76333333333</v>
      </c>
      <c r="E288" s="75">
        <v>29.991253169326995</v>
      </c>
      <c r="F288" s="79">
        <v>22.35711599895285</v>
      </c>
      <c r="G288" s="77">
        <v>0</v>
      </c>
      <c r="H288" s="78">
        <v>0</v>
      </c>
      <c r="I288" s="75">
        <v>10.603509246156827</v>
      </c>
      <c r="J288" s="79">
        <v>7.904434165316907</v>
      </c>
      <c r="K288" s="77">
        <v>0</v>
      </c>
      <c r="L288" s="128">
        <v>0</v>
      </c>
      <c r="M288" s="75">
        <v>6.121938917623329</v>
      </c>
      <c r="N288" s="79">
        <v>4.563627193137391</v>
      </c>
      <c r="O288" s="76"/>
      <c r="P288" s="77">
        <v>0</v>
      </c>
      <c r="Q288" s="128">
        <v>0</v>
      </c>
      <c r="R288" s="134"/>
      <c r="S288" s="70"/>
      <c r="T288" s="70"/>
      <c r="U288" s="70"/>
      <c r="V288" s="108"/>
    </row>
    <row r="289" spans="1:22" ht="12.75">
      <c r="A289" s="71" t="s">
        <v>368</v>
      </c>
      <c r="B289" s="72" t="s">
        <v>358</v>
      </c>
      <c r="C289" s="73" t="s">
        <v>374</v>
      </c>
      <c r="D289" s="74">
        <v>8499929.913333334</v>
      </c>
      <c r="E289" s="75">
        <v>412.3088627069113</v>
      </c>
      <c r="F289" s="79">
        <v>42.80802399689244</v>
      </c>
      <c r="G289" s="77">
        <v>0</v>
      </c>
      <c r="H289" s="78">
        <v>0</v>
      </c>
      <c r="I289" s="75">
        <v>145.77319638168512</v>
      </c>
      <c r="J289" s="79">
        <v>15.134922028699549</v>
      </c>
      <c r="K289" s="77">
        <v>0</v>
      </c>
      <c r="L289" s="128">
        <v>0</v>
      </c>
      <c r="M289" s="75">
        <v>84.16219417159809</v>
      </c>
      <c r="N289" s="79">
        <v>8.738151307433682</v>
      </c>
      <c r="O289" s="76"/>
      <c r="P289" s="77">
        <v>0</v>
      </c>
      <c r="Q289" s="128">
        <v>0</v>
      </c>
      <c r="R289" s="134"/>
      <c r="S289" s="70"/>
      <c r="T289" s="70"/>
      <c r="U289" s="70"/>
      <c r="V289" s="108" t="s">
        <v>102</v>
      </c>
    </row>
    <row r="290" spans="1:22" ht="12.75">
      <c r="A290" s="71" t="s">
        <v>368</v>
      </c>
      <c r="B290" s="72" t="s">
        <v>358</v>
      </c>
      <c r="C290" s="73" t="s">
        <v>374</v>
      </c>
      <c r="D290" s="74">
        <v>7099990.486666665</v>
      </c>
      <c r="E290" s="75">
        <v>376.828621170597</v>
      </c>
      <c r="F290" s="79">
        <v>39.12428307235707</v>
      </c>
      <c r="G290" s="77">
        <v>0</v>
      </c>
      <c r="H290" s="78">
        <v>0</v>
      </c>
      <c r="I290" s="75">
        <v>133.22903668745286</v>
      </c>
      <c r="J290" s="79">
        <v>13.832522934762867</v>
      </c>
      <c r="K290" s="77">
        <v>0</v>
      </c>
      <c r="L290" s="128">
        <v>0</v>
      </c>
      <c r="M290" s="75">
        <v>76.91982019537544</v>
      </c>
      <c r="N290" s="79">
        <v>7.986210839957014</v>
      </c>
      <c r="O290" s="76"/>
      <c r="P290" s="77">
        <v>0</v>
      </c>
      <c r="Q290" s="128">
        <v>0</v>
      </c>
      <c r="R290" s="134"/>
      <c r="S290" s="70"/>
      <c r="T290" s="70"/>
      <c r="U290" s="70"/>
      <c r="V290" s="108" t="s">
        <v>61</v>
      </c>
    </row>
    <row r="291" spans="1:22" ht="12.75">
      <c r="A291" s="71" t="s">
        <v>369</v>
      </c>
      <c r="B291" s="72" t="s">
        <v>358</v>
      </c>
      <c r="C291" s="73" t="s">
        <v>374</v>
      </c>
      <c r="D291" s="74">
        <v>2250051.49</v>
      </c>
      <c r="E291" s="75">
        <v>212.13446160395532</v>
      </c>
      <c r="F291" s="79">
        <v>55.6418259944801</v>
      </c>
      <c r="G291" s="77">
        <v>0</v>
      </c>
      <c r="H291" s="78">
        <v>0</v>
      </c>
      <c r="I291" s="75">
        <v>75.00085816175705</v>
      </c>
      <c r="J291" s="79">
        <v>19.672356239149398</v>
      </c>
      <c r="K291" s="77">
        <v>0</v>
      </c>
      <c r="L291" s="128">
        <v>0</v>
      </c>
      <c r="M291" s="75">
        <v>43.30176564914338</v>
      </c>
      <c r="N291" s="79">
        <v>11.357840170267119</v>
      </c>
      <c r="O291" s="76"/>
      <c r="P291" s="77">
        <v>0</v>
      </c>
      <c r="Q291" s="128">
        <v>0</v>
      </c>
      <c r="R291" s="134"/>
      <c r="S291" s="70"/>
      <c r="T291" s="70"/>
      <c r="U291" s="70"/>
      <c r="V291" s="108" t="s">
        <v>102</v>
      </c>
    </row>
    <row r="292" spans="1:22" ht="12.75">
      <c r="A292" s="71" t="s">
        <v>369</v>
      </c>
      <c r="B292" s="72" t="s">
        <v>358</v>
      </c>
      <c r="C292" s="73" t="s">
        <v>374</v>
      </c>
      <c r="D292" s="74">
        <v>1499997.1166666665</v>
      </c>
      <c r="E292" s="75">
        <v>173.2049142874801</v>
      </c>
      <c r="F292" s="79">
        <v>45.430797190158735</v>
      </c>
      <c r="G292" s="77">
        <v>0</v>
      </c>
      <c r="H292" s="78">
        <v>0</v>
      </c>
      <c r="I292" s="75">
        <v>61.23718471375596</v>
      </c>
      <c r="J292" s="79">
        <v>16.062212383935996</v>
      </c>
      <c r="K292" s="77">
        <v>0</v>
      </c>
      <c r="L292" s="128">
        <v>0</v>
      </c>
      <c r="M292" s="75">
        <v>35.355305078901836</v>
      </c>
      <c r="N292" s="79">
        <v>9.273522643646386</v>
      </c>
      <c r="O292" s="76"/>
      <c r="P292" s="77">
        <v>0</v>
      </c>
      <c r="Q292" s="128">
        <v>0</v>
      </c>
      <c r="R292" s="134"/>
      <c r="S292" s="70"/>
      <c r="T292" s="70"/>
      <c r="U292" s="70"/>
      <c r="V292" s="108" t="s">
        <v>61</v>
      </c>
    </row>
    <row r="293" spans="1:22" ht="12.75">
      <c r="A293" s="71" t="s">
        <v>370</v>
      </c>
      <c r="B293" s="72" t="s">
        <v>358</v>
      </c>
      <c r="C293" s="73" t="s">
        <v>374</v>
      </c>
      <c r="D293" s="74">
        <v>1750060.72</v>
      </c>
      <c r="E293" s="75">
        <v>187.0861149310659</v>
      </c>
      <c r="F293" s="79">
        <v>85.87559373884993</v>
      </c>
      <c r="G293" s="77" t="s">
        <v>72</v>
      </c>
      <c r="H293" s="78">
        <v>39.35964713030623</v>
      </c>
      <c r="I293" s="75">
        <v>66.14493026680125</v>
      </c>
      <c r="J293" s="79">
        <v>30.3616073355809</v>
      </c>
      <c r="K293" s="77" t="s">
        <v>72</v>
      </c>
      <c r="L293" s="128">
        <v>13.915736695474585</v>
      </c>
      <c r="M293" s="75">
        <v>38.18879329506672</v>
      </c>
      <c r="N293" s="79">
        <v>17.52928216822735</v>
      </c>
      <c r="O293" s="76"/>
      <c r="P293" s="77" t="s">
        <v>72</v>
      </c>
      <c r="Q293" s="128">
        <v>8.034254327104204</v>
      </c>
      <c r="R293" s="134"/>
      <c r="S293" s="70"/>
      <c r="T293" s="70"/>
      <c r="U293" s="70"/>
      <c r="V293" s="108" t="s">
        <v>102</v>
      </c>
    </row>
    <row r="294" spans="1:22" ht="12.75">
      <c r="A294" s="71" t="s">
        <v>370</v>
      </c>
      <c r="B294" s="72" t="s">
        <v>358</v>
      </c>
      <c r="C294" s="73" t="s">
        <v>374</v>
      </c>
      <c r="D294" s="74">
        <v>1199948.08</v>
      </c>
      <c r="E294" s="75">
        <v>154.91598239045575</v>
      </c>
      <c r="F294" s="79">
        <v>71.10897552348789</v>
      </c>
      <c r="G294" s="77" t="s">
        <v>72</v>
      </c>
      <c r="H294" s="78">
        <v>32.591613781598625</v>
      </c>
      <c r="I294" s="75">
        <v>54.77107083123352</v>
      </c>
      <c r="J294" s="79">
        <v>25.140819397943257</v>
      </c>
      <c r="K294" s="77" t="s">
        <v>72</v>
      </c>
      <c r="L294" s="128">
        <v>11.522875557390662</v>
      </c>
      <c r="M294" s="75">
        <v>31.622092488216733</v>
      </c>
      <c r="N294" s="79">
        <v>14.515058847050303</v>
      </c>
      <c r="O294" s="76"/>
      <c r="P294" s="77" t="s">
        <v>72</v>
      </c>
      <c r="Q294" s="128">
        <v>6.652735304898058</v>
      </c>
      <c r="R294" s="134"/>
      <c r="S294" s="70"/>
      <c r="T294" s="70"/>
      <c r="U294" s="70"/>
      <c r="V294" s="108" t="s">
        <v>61</v>
      </c>
    </row>
    <row r="295" spans="1:22" ht="12.75">
      <c r="A295" s="71" t="s">
        <v>371</v>
      </c>
      <c r="B295" s="72" t="s">
        <v>358</v>
      </c>
      <c r="C295" s="73" t="s">
        <v>374</v>
      </c>
      <c r="D295" s="74">
        <v>709979.2033333333</v>
      </c>
      <c r="E295" s="75">
        <v>119.1620076478517</v>
      </c>
      <c r="F295" s="79">
        <v>111.348105507009</v>
      </c>
      <c r="G295" s="77" t="s">
        <v>72</v>
      </c>
      <c r="H295" s="78">
        <v>46.23225433331952</v>
      </c>
      <c r="I295" s="75">
        <v>42.13013183379958</v>
      </c>
      <c r="J295" s="79">
        <v>39.3675002381406</v>
      </c>
      <c r="K295" s="77" t="s">
        <v>72</v>
      </c>
      <c r="L295" s="128">
        <v>16.345570274315687</v>
      </c>
      <c r="M295" s="75">
        <v>24.323842955238614</v>
      </c>
      <c r="N295" s="79">
        <v>22.728836859813136</v>
      </c>
      <c r="O295" s="76"/>
      <c r="P295" s="77" t="s">
        <v>72</v>
      </c>
      <c r="Q295" s="128">
        <v>9.43711939793411</v>
      </c>
      <c r="R295" s="134"/>
      <c r="S295" s="70"/>
      <c r="T295" s="70"/>
      <c r="U295" s="70"/>
      <c r="V295" s="108" t="s">
        <v>102</v>
      </c>
    </row>
    <row r="296" spans="1:22" ht="12.75">
      <c r="A296" s="71" t="s">
        <v>371</v>
      </c>
      <c r="B296" s="72" t="s">
        <v>358</v>
      </c>
      <c r="C296" s="73" t="s">
        <v>374</v>
      </c>
      <c r="D296" s="74">
        <v>429998.76</v>
      </c>
      <c r="E296" s="75">
        <v>92.73605124222188</v>
      </c>
      <c r="F296" s="79">
        <v>86.65499870174833</v>
      </c>
      <c r="G296" s="77" t="s">
        <v>72</v>
      </c>
      <c r="H296" s="78">
        <v>35.9795608644686</v>
      </c>
      <c r="I296" s="75">
        <v>32.78714534691912</v>
      </c>
      <c r="J296" s="79">
        <v>30.637168602858857</v>
      </c>
      <c r="K296" s="77" t="s">
        <v>72</v>
      </c>
      <c r="L296" s="128">
        <v>12.720695735689933</v>
      </c>
      <c r="M296" s="75">
        <v>18.92966719200314</v>
      </c>
      <c r="N296" s="79">
        <v>17.68837754006851</v>
      </c>
      <c r="O296" s="76"/>
      <c r="P296" s="77" t="s">
        <v>72</v>
      </c>
      <c r="Q296" s="128">
        <v>7.344297107279909</v>
      </c>
      <c r="R296" s="134"/>
      <c r="S296" s="70"/>
      <c r="T296" s="70"/>
      <c r="U296" s="70"/>
      <c r="V296" s="108" t="s">
        <v>61</v>
      </c>
    </row>
    <row r="297" spans="1:22" ht="12.75">
      <c r="A297" s="71" t="s">
        <v>372</v>
      </c>
      <c r="B297" s="72" t="s">
        <v>358</v>
      </c>
      <c r="C297" s="73" t="s">
        <v>374</v>
      </c>
      <c r="D297" s="74">
        <v>499978.36666666664</v>
      </c>
      <c r="E297" s="75">
        <v>99.9978366432661</v>
      </c>
      <c r="F297" s="79">
        <v>48.086391391297376</v>
      </c>
      <c r="G297" s="77">
        <v>0</v>
      </c>
      <c r="H297" s="78">
        <v>0</v>
      </c>
      <c r="I297" s="75">
        <v>35.354574197219044</v>
      </c>
      <c r="J297" s="79">
        <v>17.0011067177884</v>
      </c>
      <c r="K297" s="77">
        <v>0</v>
      </c>
      <c r="L297" s="128">
        <v>0</v>
      </c>
      <c r="M297" s="75">
        <v>20.41197292984901</v>
      </c>
      <c r="N297" s="79">
        <v>9.815593540036685</v>
      </c>
      <c r="O297" s="76"/>
      <c r="P297" s="77">
        <v>0</v>
      </c>
      <c r="Q297" s="128">
        <v>0</v>
      </c>
      <c r="R297" s="134"/>
      <c r="S297" s="70"/>
      <c r="T297" s="70"/>
      <c r="U297" s="70"/>
      <c r="V297" s="108" t="s">
        <v>102</v>
      </c>
    </row>
    <row r="298" spans="1:22" ht="12.75">
      <c r="A298" s="71" t="s">
        <v>372</v>
      </c>
      <c r="B298" s="72" t="s">
        <v>358</v>
      </c>
      <c r="C298" s="73" t="s">
        <v>374</v>
      </c>
      <c r="D298" s="74">
        <v>320055.6133333333</v>
      </c>
      <c r="E298" s="75">
        <v>80.00695136465747</v>
      </c>
      <c r="F298" s="79">
        <v>38.473288087922725</v>
      </c>
      <c r="G298" s="77">
        <v>0</v>
      </c>
      <c r="H298" s="78">
        <v>0</v>
      </c>
      <c r="I298" s="75">
        <v>28.2867289260058</v>
      </c>
      <c r="J298" s="79">
        <v>13.602361450756892</v>
      </c>
      <c r="K298" s="77">
        <v>0</v>
      </c>
      <c r="L298" s="128">
        <v>0</v>
      </c>
      <c r="M298" s="75">
        <v>16.331350559923422</v>
      </c>
      <c r="N298" s="79">
        <v>7.853327045209079</v>
      </c>
      <c r="O298" s="76"/>
      <c r="P298" s="77">
        <v>0</v>
      </c>
      <c r="Q298" s="128">
        <v>0</v>
      </c>
      <c r="R298" s="134"/>
      <c r="S298" s="70"/>
      <c r="T298" s="70"/>
      <c r="U298" s="70"/>
      <c r="V298" s="108" t="s">
        <v>61</v>
      </c>
    </row>
    <row r="299" spans="1:22" ht="12.75">
      <c r="A299" s="71" t="s">
        <v>373</v>
      </c>
      <c r="B299" s="72" t="s">
        <v>358</v>
      </c>
      <c r="C299" s="73" t="s">
        <v>374</v>
      </c>
      <c r="D299" s="74">
        <v>155004.45666666664</v>
      </c>
      <c r="E299" s="75">
        <v>55.67844406350929</v>
      </c>
      <c r="F299" s="79">
        <v>42.747657873896486</v>
      </c>
      <c r="G299" s="77">
        <v>0</v>
      </c>
      <c r="H299" s="78">
        <v>0</v>
      </c>
      <c r="I299" s="75">
        <v>19.685302681611645</v>
      </c>
      <c r="J299" s="79">
        <v>15.113579381237361</v>
      </c>
      <c r="K299" s="77">
        <v>0</v>
      </c>
      <c r="L299" s="128">
        <v>0</v>
      </c>
      <c r="M299" s="75">
        <v>11.365314802307745</v>
      </c>
      <c r="N299" s="79">
        <v>8.725829124176167</v>
      </c>
      <c r="O299" s="76"/>
      <c r="P299" s="77">
        <v>0</v>
      </c>
      <c r="Q299" s="128">
        <v>0</v>
      </c>
      <c r="R299" s="134"/>
      <c r="S299" s="70"/>
      <c r="T299" s="70"/>
      <c r="U299" s="70"/>
      <c r="V299" s="108" t="s">
        <v>102</v>
      </c>
    </row>
    <row r="300" spans="1:22" ht="12.75">
      <c r="A300" s="71" t="s">
        <v>373</v>
      </c>
      <c r="B300" s="72" t="s">
        <v>358</v>
      </c>
      <c r="C300" s="73" t="s">
        <v>374</v>
      </c>
      <c r="D300" s="74">
        <v>109943.14666666665</v>
      </c>
      <c r="E300" s="75">
        <v>46.892034860233274</v>
      </c>
      <c r="F300" s="79">
        <v>36.00180818504249</v>
      </c>
      <c r="G300" s="77">
        <v>0</v>
      </c>
      <c r="H300" s="78">
        <v>0</v>
      </c>
      <c r="I300" s="75">
        <v>16.578837916653466</v>
      </c>
      <c r="J300" s="79">
        <v>12.728561351310452</v>
      </c>
      <c r="K300" s="77">
        <v>0</v>
      </c>
      <c r="L300" s="128">
        <v>0</v>
      </c>
      <c r="M300" s="75">
        <v>9.571796534031053</v>
      </c>
      <c r="N300" s="79">
        <v>7.348838322575756</v>
      </c>
      <c r="O300" s="76"/>
      <c r="P300" s="77">
        <v>0</v>
      </c>
      <c r="Q300" s="128">
        <v>0</v>
      </c>
      <c r="R300" s="134"/>
      <c r="S300" s="70"/>
      <c r="T300" s="70"/>
      <c r="U300" s="70"/>
      <c r="V300" s="108" t="s">
        <v>61</v>
      </c>
    </row>
    <row r="301" spans="1:22" ht="12.75">
      <c r="A301" s="71" t="s">
        <v>368</v>
      </c>
      <c r="B301" s="72" t="s">
        <v>358</v>
      </c>
      <c r="C301" s="73" t="s">
        <v>363</v>
      </c>
      <c r="D301" s="74">
        <v>12039977.683333332</v>
      </c>
      <c r="E301" s="75">
        <v>490.71331107548593</v>
      </c>
      <c r="F301" s="79">
        <v>58.99285706918412</v>
      </c>
      <c r="G301" s="77">
        <v>0</v>
      </c>
      <c r="H301" s="78">
        <v>0</v>
      </c>
      <c r="I301" s="75">
        <v>173.49335493998993</v>
      </c>
      <c r="J301" s="79">
        <v>20.857124637594424</v>
      </c>
      <c r="K301" s="77">
        <v>0</v>
      </c>
      <c r="L301" s="128">
        <v>0</v>
      </c>
      <c r="M301" s="75">
        <v>100.16643517721448</v>
      </c>
      <c r="N301" s="79">
        <v>12.041866524036717</v>
      </c>
      <c r="O301" s="76"/>
      <c r="P301" s="77">
        <v>0</v>
      </c>
      <c r="Q301" s="128">
        <v>0</v>
      </c>
      <c r="R301" s="134"/>
      <c r="S301" s="70"/>
      <c r="T301" s="70"/>
      <c r="U301" s="70"/>
      <c r="V301" s="108"/>
    </row>
    <row r="302" spans="1:22" ht="12.75">
      <c r="A302" s="71" t="s">
        <v>369</v>
      </c>
      <c r="B302" s="72" t="s">
        <v>358</v>
      </c>
      <c r="C302" s="73" t="s">
        <v>363</v>
      </c>
      <c r="D302" s="74">
        <v>8434973.656666666</v>
      </c>
      <c r="E302" s="75">
        <v>410.73041418104566</v>
      </c>
      <c r="F302" s="79">
        <v>49.3774268414372</v>
      </c>
      <c r="G302" s="77">
        <v>0</v>
      </c>
      <c r="H302" s="78">
        <v>0</v>
      </c>
      <c r="I302" s="75">
        <v>145.21513055348834</v>
      </c>
      <c r="J302" s="79">
        <v>17.457556678561446</v>
      </c>
      <c r="K302" s="77">
        <v>0</v>
      </c>
      <c r="L302" s="128">
        <v>0</v>
      </c>
      <c r="M302" s="75">
        <v>83.83999471546315</v>
      </c>
      <c r="N302" s="79">
        <v>10.0791250477606</v>
      </c>
      <c r="O302" s="76"/>
      <c r="P302" s="77">
        <v>0</v>
      </c>
      <c r="Q302" s="128">
        <v>0</v>
      </c>
      <c r="R302" s="134"/>
      <c r="S302" s="70"/>
      <c r="T302" s="70"/>
      <c r="U302" s="70"/>
      <c r="V302" s="108"/>
    </row>
    <row r="303" spans="1:22" ht="12.75">
      <c r="A303" s="71" t="s">
        <v>370</v>
      </c>
      <c r="B303" s="72" t="s">
        <v>358</v>
      </c>
      <c r="C303" s="73" t="s">
        <v>363</v>
      </c>
      <c r="D303" s="74">
        <v>2989984.7433333327</v>
      </c>
      <c r="E303" s="75">
        <v>244.53976132045818</v>
      </c>
      <c r="F303" s="79">
        <v>81.51325377348607</v>
      </c>
      <c r="G303" s="77" t="s">
        <v>72</v>
      </c>
      <c r="H303" s="78">
        <v>46.76989970609857</v>
      </c>
      <c r="I303" s="75">
        <v>86.45786174971789</v>
      </c>
      <c r="J303" s="79">
        <v>28.81928724990597</v>
      </c>
      <c r="K303" s="77" t="s">
        <v>72</v>
      </c>
      <c r="L303" s="128">
        <v>16.53565661879851</v>
      </c>
      <c r="M303" s="75">
        <v>49.91646975475907</v>
      </c>
      <c r="N303" s="79">
        <v>16.63882325158636</v>
      </c>
      <c r="O303" s="76"/>
      <c r="P303" s="77" t="s">
        <v>72</v>
      </c>
      <c r="Q303" s="128">
        <v>9.546865800090535</v>
      </c>
      <c r="R303" s="134"/>
      <c r="S303" s="70"/>
      <c r="T303" s="70"/>
      <c r="U303" s="70"/>
      <c r="V303" s="108"/>
    </row>
    <row r="304" spans="1:22" ht="12.75">
      <c r="A304" s="71" t="s">
        <v>371</v>
      </c>
      <c r="B304" s="72" t="s">
        <v>358</v>
      </c>
      <c r="C304" s="73" t="s">
        <v>363</v>
      </c>
      <c r="D304" s="74">
        <v>909970.55</v>
      </c>
      <c r="E304" s="75">
        <v>134.90519263542083</v>
      </c>
      <c r="F304" s="79">
        <v>94.35991616029438</v>
      </c>
      <c r="G304" s="77" t="s">
        <v>72</v>
      </c>
      <c r="H304" s="78">
        <v>47.91714492514948</v>
      </c>
      <c r="I304" s="75">
        <v>47.696188264891774</v>
      </c>
      <c r="J304" s="79">
        <v>33.361268294569115</v>
      </c>
      <c r="K304" s="77" t="s">
        <v>72</v>
      </c>
      <c r="L304" s="128">
        <v>16.94126905583588</v>
      </c>
      <c r="M304" s="75">
        <v>27.537407134054334</v>
      </c>
      <c r="N304" s="79">
        <v>19.261137230376807</v>
      </c>
      <c r="O304" s="76"/>
      <c r="P304" s="77" t="s">
        <v>72</v>
      </c>
      <c r="Q304" s="128">
        <v>9.78104624980072</v>
      </c>
      <c r="R304" s="134"/>
      <c r="S304" s="70"/>
      <c r="T304" s="70"/>
      <c r="U304" s="70"/>
      <c r="V304" s="108"/>
    </row>
    <row r="305" spans="1:22" ht="12.75">
      <c r="A305" s="71" t="s">
        <v>372</v>
      </c>
      <c r="B305" s="72" t="s">
        <v>358</v>
      </c>
      <c r="C305" s="73" t="s">
        <v>363</v>
      </c>
      <c r="D305" s="74">
        <v>519029.88666666666</v>
      </c>
      <c r="E305" s="75">
        <v>101.88521842413321</v>
      </c>
      <c r="F305" s="79">
        <v>82.39897446323344</v>
      </c>
      <c r="G305" s="77">
        <v>0</v>
      </c>
      <c r="H305" s="78">
        <v>0</v>
      </c>
      <c r="I305" s="75">
        <v>36.02186442518858</v>
      </c>
      <c r="J305" s="79">
        <v>29.13243680288476</v>
      </c>
      <c r="K305" s="77">
        <v>0</v>
      </c>
      <c r="L305" s="128">
        <v>0</v>
      </c>
      <c r="M305" s="75">
        <v>20.797233122594832</v>
      </c>
      <c r="N305" s="79">
        <v>16.81962023029528</v>
      </c>
      <c r="O305" s="76"/>
      <c r="P305" s="77">
        <v>0</v>
      </c>
      <c r="Q305" s="128">
        <v>0</v>
      </c>
      <c r="R305" s="134"/>
      <c r="S305" s="70"/>
      <c r="T305" s="70"/>
      <c r="U305" s="70"/>
      <c r="V305" s="108"/>
    </row>
    <row r="306" spans="1:22" ht="12.75">
      <c r="A306" s="71" t="s">
        <v>373</v>
      </c>
      <c r="B306" s="72" t="s">
        <v>358</v>
      </c>
      <c r="C306" s="73" t="s">
        <v>363</v>
      </c>
      <c r="D306" s="74">
        <v>214242.77666666664</v>
      </c>
      <c r="E306" s="75">
        <v>65.45880791255928</v>
      </c>
      <c r="F306" s="79">
        <v>42.566110063358224</v>
      </c>
      <c r="G306" s="77">
        <v>0</v>
      </c>
      <c r="H306" s="78">
        <v>0</v>
      </c>
      <c r="I306" s="75">
        <v>23.14318348167915</v>
      </c>
      <c r="J306" s="79">
        <v>15.049392537266773</v>
      </c>
      <c r="K306" s="77">
        <v>0</v>
      </c>
      <c r="L306" s="128">
        <v>0</v>
      </c>
      <c r="M306" s="75">
        <v>13.361723213052358</v>
      </c>
      <c r="N306" s="79">
        <v>8.688770832531317</v>
      </c>
      <c r="O306" s="76"/>
      <c r="P306" s="77">
        <v>0</v>
      </c>
      <c r="Q306" s="128">
        <v>0</v>
      </c>
      <c r="R306" s="134"/>
      <c r="S306" s="70"/>
      <c r="T306" s="70"/>
      <c r="U306" s="70"/>
      <c r="V306" s="108"/>
    </row>
    <row r="307" spans="1:22" ht="12.75">
      <c r="A307" s="71" t="s">
        <v>368</v>
      </c>
      <c r="B307" s="72" t="s">
        <v>358</v>
      </c>
      <c r="C307" s="73" t="s">
        <v>364</v>
      </c>
      <c r="D307" s="74">
        <v>14802624.35</v>
      </c>
      <c r="E307" s="75">
        <v>544.1070547236086</v>
      </c>
      <c r="F307" s="79">
        <v>71.43637479959851</v>
      </c>
      <c r="G307" s="77">
        <v>0</v>
      </c>
      <c r="H307" s="78">
        <v>0</v>
      </c>
      <c r="I307" s="75">
        <v>192.37089404325175</v>
      </c>
      <c r="J307" s="79">
        <v>25.256572522089947</v>
      </c>
      <c r="K307" s="77">
        <v>0</v>
      </c>
      <c r="L307" s="128">
        <v>0</v>
      </c>
      <c r="M307" s="75">
        <v>111.06538746012038</v>
      </c>
      <c r="N307" s="79">
        <v>14.581888944435937</v>
      </c>
      <c r="O307" s="76"/>
      <c r="P307" s="77">
        <v>0</v>
      </c>
      <c r="Q307" s="128">
        <v>0</v>
      </c>
      <c r="R307" s="134"/>
      <c r="S307" s="70"/>
      <c r="T307" s="70"/>
      <c r="U307" s="70"/>
      <c r="V307" s="108" t="s">
        <v>96</v>
      </c>
    </row>
    <row r="308" spans="1:22" ht="12.75">
      <c r="A308" s="71" t="s">
        <v>368</v>
      </c>
      <c r="B308" s="72" t="s">
        <v>358</v>
      </c>
      <c r="C308" s="73" t="s">
        <v>364</v>
      </c>
      <c r="D308" s="74">
        <v>11214109.893333333</v>
      </c>
      <c r="E308" s="75">
        <v>473.58441472103647</v>
      </c>
      <c r="F308" s="79">
        <v>62.17738486490632</v>
      </c>
      <c r="G308" s="77">
        <v>0</v>
      </c>
      <c r="H308" s="78">
        <v>0</v>
      </c>
      <c r="I308" s="75">
        <v>167.43737555675355</v>
      </c>
      <c r="J308" s="79">
        <v>21.983025237210533</v>
      </c>
      <c r="K308" s="77">
        <v>0</v>
      </c>
      <c r="L308" s="128">
        <v>0</v>
      </c>
      <c r="M308" s="75">
        <v>96.67001385009613</v>
      </c>
      <c r="N308" s="79">
        <v>12.691905538305837</v>
      </c>
      <c r="O308" s="76"/>
      <c r="P308" s="77">
        <v>0</v>
      </c>
      <c r="Q308" s="128">
        <v>0</v>
      </c>
      <c r="R308" s="134"/>
      <c r="S308" s="70"/>
      <c r="T308" s="70"/>
      <c r="U308" s="70"/>
      <c r="V308" s="108" t="s">
        <v>99</v>
      </c>
    </row>
    <row r="309" spans="1:22" ht="12.75">
      <c r="A309" s="71" t="s">
        <v>369</v>
      </c>
      <c r="B309" s="72" t="s">
        <v>358</v>
      </c>
      <c r="C309" s="73" t="s">
        <v>364</v>
      </c>
      <c r="D309" s="74">
        <v>10020840.950000001</v>
      </c>
      <c r="E309" s="75">
        <v>447.67937075545484</v>
      </c>
      <c r="F309" s="79">
        <v>58.77628500071617</v>
      </c>
      <c r="G309" s="77">
        <v>0</v>
      </c>
      <c r="H309" s="78">
        <v>0</v>
      </c>
      <c r="I309" s="75">
        <v>158.27855942925436</v>
      </c>
      <c r="J309" s="79">
        <v>20.780554848479785</v>
      </c>
      <c r="K309" s="77">
        <v>0</v>
      </c>
      <c r="L309" s="128">
        <v>0</v>
      </c>
      <c r="M309" s="75">
        <v>91.38216889342618</v>
      </c>
      <c r="N309" s="79">
        <v>11.997658935679587</v>
      </c>
      <c r="O309" s="76"/>
      <c r="P309" s="77">
        <v>0</v>
      </c>
      <c r="Q309" s="128">
        <v>0</v>
      </c>
      <c r="R309" s="134"/>
      <c r="S309" s="70"/>
      <c r="T309" s="70"/>
      <c r="U309" s="70"/>
      <c r="V309" s="108" t="s">
        <v>96</v>
      </c>
    </row>
    <row r="310" spans="1:22" ht="12.75">
      <c r="A310" s="71" t="s">
        <v>369</v>
      </c>
      <c r="B310" s="72" t="s">
        <v>358</v>
      </c>
      <c r="C310" s="73" t="s">
        <v>364</v>
      </c>
      <c r="D310" s="74">
        <v>7513463.813333333</v>
      </c>
      <c r="E310" s="75">
        <v>387.64581291001537</v>
      </c>
      <c r="F310" s="79">
        <v>50.89441744989261</v>
      </c>
      <c r="G310" s="77">
        <v>0</v>
      </c>
      <c r="H310" s="78">
        <v>0</v>
      </c>
      <c r="I310" s="75">
        <v>137.05349150362179</v>
      </c>
      <c r="J310" s="79">
        <v>17.99389385167901</v>
      </c>
      <c r="K310" s="77">
        <v>0</v>
      </c>
      <c r="L310" s="128">
        <v>0</v>
      </c>
      <c r="M310" s="75">
        <v>79.12787021299413</v>
      </c>
      <c r="N310" s="79">
        <v>10.388779459036428</v>
      </c>
      <c r="O310" s="76"/>
      <c r="P310" s="77">
        <v>0</v>
      </c>
      <c r="Q310" s="128">
        <v>0</v>
      </c>
      <c r="R310" s="134"/>
      <c r="S310" s="70"/>
      <c r="T310" s="70"/>
      <c r="U310" s="70"/>
      <c r="V310" s="108" t="s">
        <v>99</v>
      </c>
    </row>
    <row r="311" spans="1:22" ht="12.75">
      <c r="A311" s="71" t="s">
        <v>370</v>
      </c>
      <c r="B311" s="72" t="s">
        <v>358</v>
      </c>
      <c r="C311" s="73" t="s">
        <v>364</v>
      </c>
      <c r="D311" s="74">
        <v>4400472.746666667</v>
      </c>
      <c r="E311" s="75">
        <v>296.6638753426735</v>
      </c>
      <c r="F311" s="79">
        <v>77.89861059326219</v>
      </c>
      <c r="G311" s="77" t="s">
        <v>72</v>
      </c>
      <c r="H311" s="78">
        <v>46.73916635595732</v>
      </c>
      <c r="I311" s="75">
        <v>104.88651899394253</v>
      </c>
      <c r="J311" s="79">
        <v>27.541317897752965</v>
      </c>
      <c r="K311" s="77" t="s">
        <v>72</v>
      </c>
      <c r="L311" s="128">
        <v>16.524790738651777</v>
      </c>
      <c r="M311" s="75">
        <v>60.556259975515516</v>
      </c>
      <c r="N311" s="79">
        <v>15.900987302104731</v>
      </c>
      <c r="O311" s="76"/>
      <c r="P311" s="77" t="s">
        <v>72</v>
      </c>
      <c r="Q311" s="128">
        <v>9.540592381262838</v>
      </c>
      <c r="R311" s="134"/>
      <c r="S311" s="70"/>
      <c r="T311" s="70"/>
      <c r="U311" s="70"/>
      <c r="V311" s="108" t="s">
        <v>96</v>
      </c>
    </row>
    <row r="312" spans="1:22" ht="12.75">
      <c r="A312" s="71" t="s">
        <v>370</v>
      </c>
      <c r="B312" s="72" t="s">
        <v>358</v>
      </c>
      <c r="C312" s="73" t="s">
        <v>364</v>
      </c>
      <c r="D312" s="74">
        <v>2828132.63</v>
      </c>
      <c r="E312" s="75">
        <v>237.82904069940662</v>
      </c>
      <c r="F312" s="79">
        <v>62.449638695686644</v>
      </c>
      <c r="G312" s="77" t="s">
        <v>72</v>
      </c>
      <c r="H312" s="78">
        <v>37.46978321741199</v>
      </c>
      <c r="I312" s="75">
        <v>84.0852637208209</v>
      </c>
      <c r="J312" s="79">
        <v>22.079281502184923</v>
      </c>
      <c r="K312" s="77" t="s">
        <v>72</v>
      </c>
      <c r="L312" s="128">
        <v>13.247568901310952</v>
      </c>
      <c r="M312" s="75">
        <v>48.546649644096625</v>
      </c>
      <c r="N312" s="79">
        <v>12.74747911879999</v>
      </c>
      <c r="O312" s="76"/>
      <c r="P312" s="77" t="s">
        <v>72</v>
      </c>
      <c r="Q312" s="128">
        <v>7.648487471279994</v>
      </c>
      <c r="R312" s="134"/>
      <c r="S312" s="70"/>
      <c r="T312" s="70"/>
      <c r="U312" s="70"/>
      <c r="V312" s="108" t="s">
        <v>99</v>
      </c>
    </row>
    <row r="313" spans="1:22" ht="12.75">
      <c r="A313" s="71" t="s">
        <v>371</v>
      </c>
      <c r="B313" s="72" t="s">
        <v>358</v>
      </c>
      <c r="C313" s="73" t="s">
        <v>364</v>
      </c>
      <c r="D313" s="74">
        <v>1531112.3833333335</v>
      </c>
      <c r="E313" s="75">
        <v>174.99213601378398</v>
      </c>
      <c r="F313" s="79">
        <v>94.19707977984872</v>
      </c>
      <c r="G313" s="77" t="s">
        <v>72</v>
      </c>
      <c r="H313" s="78">
        <v>45.949795014560344</v>
      </c>
      <c r="I313" s="75">
        <v>61.869063014832655</v>
      </c>
      <c r="J313" s="79">
        <v>33.30369694015063</v>
      </c>
      <c r="K313" s="77" t="s">
        <v>72</v>
      </c>
      <c r="L313" s="128">
        <v>16.245705824463716</v>
      </c>
      <c r="M313" s="75">
        <v>35.72012018612355</v>
      </c>
      <c r="N313" s="79">
        <v>19.22789839340568</v>
      </c>
      <c r="O313" s="76"/>
      <c r="P313" s="77" t="s">
        <v>72</v>
      </c>
      <c r="Q313" s="128">
        <v>9.379462630929599</v>
      </c>
      <c r="R313" s="134"/>
      <c r="S313" s="70"/>
      <c r="T313" s="70"/>
      <c r="U313" s="70"/>
      <c r="V313" s="108" t="s">
        <v>96</v>
      </c>
    </row>
    <row r="314" spans="1:22" ht="12.75">
      <c r="A314" s="71" t="s">
        <v>375</v>
      </c>
      <c r="B314" s="72" t="s">
        <v>358</v>
      </c>
      <c r="C314" s="73" t="s">
        <v>364</v>
      </c>
      <c r="D314" s="74">
        <v>941931.7866666666</v>
      </c>
      <c r="E314" s="75">
        <v>137.25390971966274</v>
      </c>
      <c r="F314" s="79">
        <v>73.88284855806792</v>
      </c>
      <c r="G314" s="77" t="s">
        <v>72</v>
      </c>
      <c r="H314" s="78">
        <v>36.040413930764835</v>
      </c>
      <c r="I314" s="75">
        <v>48.52658515356986</v>
      </c>
      <c r="J314" s="79">
        <v>26.121531614394286</v>
      </c>
      <c r="K314" s="77" t="s">
        <v>72</v>
      </c>
      <c r="L314" s="128">
        <v>12.742210543606966</v>
      </c>
      <c r="M314" s="75">
        <v>28.016837001266854</v>
      </c>
      <c r="N314" s="79">
        <v>15.08127330921586</v>
      </c>
      <c r="O314" s="76"/>
      <c r="P314" s="77" t="s">
        <v>72</v>
      </c>
      <c r="Q314" s="128">
        <v>7.356718687422369</v>
      </c>
      <c r="R314" s="134"/>
      <c r="S314" s="70"/>
      <c r="T314" s="70"/>
      <c r="U314" s="70"/>
      <c r="V314" s="108" t="s">
        <v>99</v>
      </c>
    </row>
    <row r="315" spans="1:22" ht="12.75">
      <c r="A315" s="71" t="s">
        <v>371</v>
      </c>
      <c r="B315" s="72" t="s">
        <v>358</v>
      </c>
      <c r="C315" s="73" t="s">
        <v>364</v>
      </c>
      <c r="D315" s="74">
        <v>502305.4533333333</v>
      </c>
      <c r="E315" s="75">
        <v>100.23028018850724</v>
      </c>
      <c r="F315" s="79">
        <v>62.2875264191161</v>
      </c>
      <c r="G315" s="77">
        <v>0</v>
      </c>
      <c r="H315" s="78">
        <v>0</v>
      </c>
      <c r="I315" s="75">
        <v>35.43675540076057</v>
      </c>
      <c r="J315" s="79">
        <v>22.02196615714661</v>
      </c>
      <c r="K315" s="77">
        <v>0</v>
      </c>
      <c r="L315" s="128">
        <v>0</v>
      </c>
      <c r="M315" s="75">
        <v>20.459420269836038</v>
      </c>
      <c r="N315" s="79">
        <v>12.714388088913424</v>
      </c>
      <c r="O315" s="76"/>
      <c r="P315" s="77">
        <v>0</v>
      </c>
      <c r="Q315" s="128">
        <v>0</v>
      </c>
      <c r="R315" s="134"/>
      <c r="S315" s="70"/>
      <c r="T315" s="70"/>
      <c r="U315" s="70"/>
      <c r="V315" s="108" t="s">
        <v>96</v>
      </c>
    </row>
    <row r="316" spans="1:22" ht="12.75">
      <c r="A316" s="71" t="s">
        <v>373</v>
      </c>
      <c r="B316" s="72" t="s">
        <v>358</v>
      </c>
      <c r="C316" s="73" t="s">
        <v>364</v>
      </c>
      <c r="D316" s="74">
        <v>279373.73333333334</v>
      </c>
      <c r="E316" s="75">
        <v>74.74941248375579</v>
      </c>
      <c r="F316" s="79">
        <v>40.23710168709831</v>
      </c>
      <c r="G316" s="77">
        <v>0</v>
      </c>
      <c r="H316" s="78">
        <v>0</v>
      </c>
      <c r="I316" s="75">
        <v>26.42790822848705</v>
      </c>
      <c r="J316" s="79">
        <v>14.225963729119947</v>
      </c>
      <c r="K316" s="77">
        <v>0</v>
      </c>
      <c r="L316" s="128">
        <v>0</v>
      </c>
      <c r="M316" s="75">
        <v>15.258159929835722</v>
      </c>
      <c r="N316" s="79">
        <v>8.213363988489252</v>
      </c>
      <c r="O316" s="76"/>
      <c r="P316" s="77">
        <v>0</v>
      </c>
      <c r="Q316" s="128">
        <v>0</v>
      </c>
      <c r="R316" s="134"/>
      <c r="S316" s="70"/>
      <c r="T316" s="70"/>
      <c r="U316" s="70"/>
      <c r="V316" s="108" t="s">
        <v>99</v>
      </c>
    </row>
    <row r="317" spans="1:22" ht="12.75">
      <c r="A317" s="71" t="s">
        <v>373</v>
      </c>
      <c r="B317" s="72" t="s">
        <v>358</v>
      </c>
      <c r="C317" s="73" t="s">
        <v>364</v>
      </c>
      <c r="D317" s="74">
        <v>154710.1366666667</v>
      </c>
      <c r="E317" s="75">
        <v>55.62555827435203</v>
      </c>
      <c r="F317" s="79">
        <v>29.942860690351427</v>
      </c>
      <c r="G317" s="77">
        <v>0</v>
      </c>
      <c r="H317" s="78">
        <v>0</v>
      </c>
      <c r="I317" s="75">
        <v>19.666604731540893</v>
      </c>
      <c r="J317" s="79">
        <v>10.586399921135799</v>
      </c>
      <c r="K317" s="77">
        <v>0</v>
      </c>
      <c r="L317" s="128">
        <v>0</v>
      </c>
      <c r="M317" s="75">
        <v>11.354519535801105</v>
      </c>
      <c r="N317" s="79">
        <v>6.1120608442167885</v>
      </c>
      <c r="O317" s="76"/>
      <c r="P317" s="77">
        <v>0</v>
      </c>
      <c r="Q317" s="128">
        <v>0</v>
      </c>
      <c r="R317" s="134"/>
      <c r="S317" s="70"/>
      <c r="T317" s="70"/>
      <c r="U317" s="70"/>
      <c r="V317" s="108" t="s">
        <v>96</v>
      </c>
    </row>
    <row r="318" spans="1:22" ht="12.75">
      <c r="A318" s="71" t="s">
        <v>376</v>
      </c>
      <c r="B318" s="72" t="s">
        <v>358</v>
      </c>
      <c r="C318" s="73" t="s">
        <v>269</v>
      </c>
      <c r="D318" s="74">
        <v>8612.406666666668</v>
      </c>
      <c r="E318" s="75">
        <v>13.124333633877697</v>
      </c>
      <c r="F318" s="79">
        <v>29.006679408207955</v>
      </c>
      <c r="G318" s="77" t="s">
        <v>72</v>
      </c>
      <c r="H318" s="78">
        <v>24.822109264073042</v>
      </c>
      <c r="I318" s="75">
        <v>4.640152655534801</v>
      </c>
      <c r="J318" s="79">
        <v>10.255409854624016</v>
      </c>
      <c r="K318" s="77" t="s">
        <v>72</v>
      </c>
      <c r="L318" s="128">
        <v>8.775940891989734</v>
      </c>
      <c r="M318" s="75">
        <v>2.6789933847539746</v>
      </c>
      <c r="N318" s="79">
        <v>5.920963640217118</v>
      </c>
      <c r="O318" s="76"/>
      <c r="P318" s="77" t="s">
        <v>72</v>
      </c>
      <c r="Q318" s="128">
        <v>5.066791836382518</v>
      </c>
      <c r="R318" s="134"/>
      <c r="S318" s="70"/>
      <c r="T318" s="70"/>
      <c r="U318" s="70"/>
      <c r="V318" s="108" t="s">
        <v>389</v>
      </c>
    </row>
    <row r="319" spans="1:22" ht="12.75">
      <c r="A319" s="71" t="s">
        <v>376</v>
      </c>
      <c r="B319" s="72" t="s">
        <v>358</v>
      </c>
      <c r="C319" s="73" t="s">
        <v>361</v>
      </c>
      <c r="D319" s="74">
        <v>30869.406666666662</v>
      </c>
      <c r="E319" s="75">
        <v>24.84729629825614</v>
      </c>
      <c r="F319" s="79">
        <v>41.653103976349385</v>
      </c>
      <c r="G319" s="77" t="s">
        <v>72</v>
      </c>
      <c r="H319" s="78">
        <v>49.60423879179135</v>
      </c>
      <c r="I319" s="75">
        <v>8.784845853324159</v>
      </c>
      <c r="J319" s="79">
        <v>14.726596139572498</v>
      </c>
      <c r="K319" s="77" t="s">
        <v>72</v>
      </c>
      <c r="L319" s="128">
        <v>17.53774681263623</v>
      </c>
      <c r="M319" s="75">
        <v>5.07193311820607</v>
      </c>
      <c r="N319" s="79">
        <v>8.502404245429085</v>
      </c>
      <c r="O319" s="76"/>
      <c r="P319" s="77" t="s">
        <v>72</v>
      </c>
      <c r="Q319" s="128">
        <v>10.125422843255029</v>
      </c>
      <c r="R319" s="134"/>
      <c r="S319" s="70"/>
      <c r="T319" s="70"/>
      <c r="U319" s="70"/>
      <c r="V319" s="108"/>
    </row>
    <row r="320" spans="1:22" ht="12.75">
      <c r="A320" s="71" t="s">
        <v>376</v>
      </c>
      <c r="B320" s="72" t="s">
        <v>358</v>
      </c>
      <c r="C320" s="73" t="s">
        <v>377</v>
      </c>
      <c r="D320" s="74">
        <v>114978.9</v>
      </c>
      <c r="E320" s="75">
        <v>47.95391537716185</v>
      </c>
      <c r="F320" s="79">
        <v>87.91551152479673</v>
      </c>
      <c r="G320" s="77" t="s">
        <v>72</v>
      </c>
      <c r="H320" s="78">
        <v>87.91551152479673</v>
      </c>
      <c r="I320" s="75">
        <v>16.954269373818498</v>
      </c>
      <c r="J320" s="79">
        <v>31.08282718533391</v>
      </c>
      <c r="K320" s="77" t="s">
        <v>72</v>
      </c>
      <c r="L320" s="128">
        <v>31.08282718533391</v>
      </c>
      <c r="M320" s="75">
        <v>9.788551986887539</v>
      </c>
      <c r="N320" s="79">
        <v>17.945678642627154</v>
      </c>
      <c r="O320" s="76"/>
      <c r="P320" s="77" t="s">
        <v>72</v>
      </c>
      <c r="Q320" s="128">
        <v>17.945678642627154</v>
      </c>
      <c r="R320" s="134"/>
      <c r="S320" s="70"/>
      <c r="T320" s="70"/>
      <c r="U320" s="70"/>
      <c r="V320" s="108" t="s">
        <v>102</v>
      </c>
    </row>
    <row r="321" spans="1:22" ht="12.75">
      <c r="A321" s="71" t="s">
        <v>376</v>
      </c>
      <c r="B321" s="72" t="s">
        <v>358</v>
      </c>
      <c r="C321" s="73" t="s">
        <v>377</v>
      </c>
      <c r="D321" s="74">
        <v>67995.07333333333</v>
      </c>
      <c r="E321" s="75">
        <v>36.87684187490391</v>
      </c>
      <c r="F321" s="79">
        <v>67.60754343732384</v>
      </c>
      <c r="G321" s="77" t="s">
        <v>72</v>
      </c>
      <c r="H321" s="78">
        <v>67.60754343732384</v>
      </c>
      <c r="I321" s="75">
        <v>13.037932479244297</v>
      </c>
      <c r="J321" s="79">
        <v>23.90287621194788</v>
      </c>
      <c r="K321" s="77" t="s">
        <v>72</v>
      </c>
      <c r="L321" s="128">
        <v>23.90287621194788</v>
      </c>
      <c r="M321" s="75">
        <v>7.52745382656786</v>
      </c>
      <c r="N321" s="79">
        <v>13.800332015374412</v>
      </c>
      <c r="O321" s="76"/>
      <c r="P321" s="77" t="s">
        <v>72</v>
      </c>
      <c r="Q321" s="128">
        <v>13.800332015374412</v>
      </c>
      <c r="R321" s="134"/>
      <c r="S321" s="70"/>
      <c r="T321" s="70"/>
      <c r="U321" s="70"/>
      <c r="V321" s="108" t="s">
        <v>105</v>
      </c>
    </row>
    <row r="322" spans="1:22" ht="12.75">
      <c r="A322" s="71" t="s">
        <v>376</v>
      </c>
      <c r="B322" s="72" t="s">
        <v>358</v>
      </c>
      <c r="C322" s="73" t="s">
        <v>364</v>
      </c>
      <c r="D322" s="74">
        <v>296887.75</v>
      </c>
      <c r="E322" s="75">
        <v>77.05682967784232</v>
      </c>
      <c r="F322" s="79">
        <v>146.3573920358143</v>
      </c>
      <c r="G322" s="77" t="s">
        <v>72</v>
      </c>
      <c r="H322" s="78">
        <v>146.3573920358143</v>
      </c>
      <c r="I322" s="75">
        <v>27.243703400969554</v>
      </c>
      <c r="J322" s="79">
        <v>51.74515219265115</v>
      </c>
      <c r="K322" s="77" t="s">
        <v>72</v>
      </c>
      <c r="L322" s="128">
        <v>51.74515219265115</v>
      </c>
      <c r="M322" s="75">
        <v>15.729159492272094</v>
      </c>
      <c r="N322" s="79">
        <v>29.875077547685294</v>
      </c>
      <c r="O322" s="76"/>
      <c r="P322" s="77" t="s">
        <v>72</v>
      </c>
      <c r="Q322" s="128">
        <v>29.875077547685294</v>
      </c>
      <c r="R322" s="134"/>
      <c r="S322" s="70"/>
      <c r="T322" s="70"/>
      <c r="U322" s="70"/>
      <c r="V322" s="108" t="s">
        <v>96</v>
      </c>
    </row>
    <row r="323" spans="1:22" ht="12.75">
      <c r="A323" s="71" t="s">
        <v>376</v>
      </c>
      <c r="B323" s="72" t="s">
        <v>358</v>
      </c>
      <c r="C323" s="73" t="s">
        <v>364</v>
      </c>
      <c r="D323" s="74">
        <v>157413.22</v>
      </c>
      <c r="E323" s="75">
        <v>56.10939671748396</v>
      </c>
      <c r="F323" s="79">
        <v>106.5710204612168</v>
      </c>
      <c r="G323" s="77" t="s">
        <v>72</v>
      </c>
      <c r="H323" s="78">
        <v>106.5710204612168</v>
      </c>
      <c r="I323" s="75">
        <v>19.83766745360956</v>
      </c>
      <c r="J323" s="79">
        <v>37.67854562304836</v>
      </c>
      <c r="K323" s="77" t="s">
        <v>72</v>
      </c>
      <c r="L323" s="128">
        <v>37.67854562304836</v>
      </c>
      <c r="M323" s="75">
        <v>11.453282644435756</v>
      </c>
      <c r="N323" s="79">
        <v>21.75371845814056</v>
      </c>
      <c r="O323" s="76"/>
      <c r="P323" s="77" t="s">
        <v>72</v>
      </c>
      <c r="Q323" s="128">
        <v>21.75371845814056</v>
      </c>
      <c r="R323" s="134"/>
      <c r="S323" s="70"/>
      <c r="T323" s="70"/>
      <c r="U323" s="70"/>
      <c r="V323" s="108" t="s">
        <v>99</v>
      </c>
    </row>
    <row r="324" spans="1:22" ht="12.75">
      <c r="A324" s="71" t="s">
        <v>379</v>
      </c>
      <c r="B324" s="72" t="s">
        <v>358</v>
      </c>
      <c r="C324" s="73" t="s">
        <v>378</v>
      </c>
      <c r="D324" s="74">
        <v>1069998.3566666665</v>
      </c>
      <c r="E324" s="75">
        <v>146.28727604728078</v>
      </c>
      <c r="F324" s="79">
        <v>25.580288707721234</v>
      </c>
      <c r="G324" s="77">
        <v>0</v>
      </c>
      <c r="H324" s="78">
        <v>0</v>
      </c>
      <c r="I324" s="75">
        <v>51.720362447170324</v>
      </c>
      <c r="J324" s="79">
        <v>9.043997804969676</v>
      </c>
      <c r="K324" s="77">
        <v>0</v>
      </c>
      <c r="L324" s="128">
        <v>0</v>
      </c>
      <c r="M324" s="75">
        <v>29.8607651814588</v>
      </c>
      <c r="N324" s="79">
        <v>5.221554567249627</v>
      </c>
      <c r="O324" s="76"/>
      <c r="P324" s="77">
        <v>0</v>
      </c>
      <c r="Q324" s="128">
        <v>0</v>
      </c>
      <c r="R324" s="134"/>
      <c r="S324" s="70"/>
      <c r="T324" s="70"/>
      <c r="U324" s="70"/>
      <c r="V324" s="108" t="s">
        <v>386</v>
      </c>
    </row>
    <row r="325" spans="1:22" ht="12.75">
      <c r="A325" s="71" t="s">
        <v>379</v>
      </c>
      <c r="B325" s="72" t="s">
        <v>358</v>
      </c>
      <c r="C325" s="73" t="s">
        <v>378</v>
      </c>
      <c r="D325" s="74">
        <v>989959.6466666665</v>
      </c>
      <c r="E325" s="75">
        <v>140.7096049789542</v>
      </c>
      <c r="F325" s="79">
        <v>24.604958247685982</v>
      </c>
      <c r="G325" s="77">
        <v>0</v>
      </c>
      <c r="H325" s="78">
        <v>0</v>
      </c>
      <c r="I325" s="75">
        <v>49.748357929349446</v>
      </c>
      <c r="J325" s="79">
        <v>8.699166413875314</v>
      </c>
      <c r="K325" s="77">
        <v>0</v>
      </c>
      <c r="L325" s="128">
        <v>0</v>
      </c>
      <c r="M325" s="75">
        <v>28.72222784225176</v>
      </c>
      <c r="N325" s="79">
        <v>5.0224660707762645</v>
      </c>
      <c r="O325" s="76"/>
      <c r="P325" s="77">
        <v>0</v>
      </c>
      <c r="Q325" s="128">
        <v>0</v>
      </c>
      <c r="R325" s="134"/>
      <c r="S325" s="70"/>
      <c r="T325" s="70"/>
      <c r="U325" s="70"/>
      <c r="V325" s="108" t="s">
        <v>31</v>
      </c>
    </row>
    <row r="326" spans="1:22" ht="12.75">
      <c r="A326" s="71" t="s">
        <v>380</v>
      </c>
      <c r="B326" s="72" t="s">
        <v>358</v>
      </c>
      <c r="C326" s="73" t="s">
        <v>378</v>
      </c>
      <c r="D326" s="74">
        <v>170037.29666666663</v>
      </c>
      <c r="E326" s="75">
        <v>58.31591492322943</v>
      </c>
      <c r="F326" s="79">
        <v>54.49192050203407</v>
      </c>
      <c r="G326" s="77">
        <v>0</v>
      </c>
      <c r="H326" s="78">
        <v>0</v>
      </c>
      <c r="I326" s="75">
        <v>20.617789446656655</v>
      </c>
      <c r="J326" s="79">
        <v>19.265803253433273</v>
      </c>
      <c r="K326" s="77">
        <v>0</v>
      </c>
      <c r="L326" s="128">
        <v>0</v>
      </c>
      <c r="M326" s="75">
        <v>11.903686287122246</v>
      </c>
      <c r="N326" s="79">
        <v>11.12311669452407</v>
      </c>
      <c r="O326" s="76"/>
      <c r="P326" s="77">
        <v>0</v>
      </c>
      <c r="Q326" s="128">
        <v>0</v>
      </c>
      <c r="R326" s="134"/>
      <c r="S326" s="70"/>
      <c r="T326" s="70"/>
      <c r="U326" s="70"/>
      <c r="V326" s="108" t="s">
        <v>96</v>
      </c>
    </row>
    <row r="327" spans="1:22" ht="12.75">
      <c r="A327" s="71" t="s">
        <v>380</v>
      </c>
      <c r="B327" s="72" t="s">
        <v>358</v>
      </c>
      <c r="C327" s="73" t="s">
        <v>378</v>
      </c>
      <c r="D327" s="74">
        <v>160027.80666666664</v>
      </c>
      <c r="E327" s="75">
        <v>56.5734578520116</v>
      </c>
      <c r="F327" s="79">
        <v>52.863722910896094</v>
      </c>
      <c r="G327" s="77">
        <v>0</v>
      </c>
      <c r="H327" s="78">
        <v>0</v>
      </c>
      <c r="I327" s="75">
        <v>20.001737841164367</v>
      </c>
      <c r="J327" s="79">
        <v>18.69014847453064</v>
      </c>
      <c r="K327" s="77">
        <v>0</v>
      </c>
      <c r="L327" s="128">
        <v>0</v>
      </c>
      <c r="M327" s="75">
        <v>11.548008726856573</v>
      </c>
      <c r="N327" s="79">
        <v>10.790762252964342</v>
      </c>
      <c r="O327" s="76"/>
      <c r="P327" s="77">
        <v>0</v>
      </c>
      <c r="Q327" s="128">
        <v>0</v>
      </c>
      <c r="R327" s="134"/>
      <c r="S327" s="70"/>
      <c r="T327" s="70"/>
      <c r="U327" s="70"/>
      <c r="V327" s="108" t="s">
        <v>31</v>
      </c>
    </row>
    <row r="328" spans="1:22" ht="12.75">
      <c r="A328" s="71" t="s">
        <v>379</v>
      </c>
      <c r="B328" s="72" t="s">
        <v>358</v>
      </c>
      <c r="C328" s="73" t="s">
        <v>381</v>
      </c>
      <c r="D328" s="74">
        <v>3120039.86</v>
      </c>
      <c r="E328" s="75">
        <v>249.80151560789218</v>
      </c>
      <c r="F328" s="79">
        <v>56.84760967882011</v>
      </c>
      <c r="G328" s="77">
        <v>0</v>
      </c>
      <c r="H328" s="78">
        <v>0</v>
      </c>
      <c r="I328" s="75">
        <v>88.31817281850887</v>
      </c>
      <c r="J328" s="79">
        <v>20.098665149069856</v>
      </c>
      <c r="K328" s="77">
        <v>0</v>
      </c>
      <c r="L328" s="128">
        <v>0</v>
      </c>
      <c r="M328" s="75">
        <v>50.99052085110199</v>
      </c>
      <c r="N328" s="79">
        <v>11.603969734167631</v>
      </c>
      <c r="O328" s="76"/>
      <c r="P328" s="77">
        <v>0</v>
      </c>
      <c r="Q328" s="128">
        <v>0</v>
      </c>
      <c r="R328" s="134"/>
      <c r="S328" s="70"/>
      <c r="T328" s="70"/>
      <c r="U328" s="70"/>
      <c r="V328" s="108"/>
    </row>
    <row r="329" spans="1:22" ht="12.75">
      <c r="A329" s="71" t="s">
        <v>379</v>
      </c>
      <c r="B329" s="72" t="s">
        <v>358</v>
      </c>
      <c r="C329" s="73" t="s">
        <v>381</v>
      </c>
      <c r="D329" s="74">
        <v>2192975.793333333</v>
      </c>
      <c r="E329" s="75">
        <v>209.4266360009315</v>
      </c>
      <c r="F329" s="79">
        <v>47.65945326935859</v>
      </c>
      <c r="G329" s="77">
        <v>0</v>
      </c>
      <c r="H329" s="78">
        <v>0</v>
      </c>
      <c r="I329" s="75">
        <v>74.0434972386727</v>
      </c>
      <c r="J329" s="79">
        <v>16.850161297203414</v>
      </c>
      <c r="K329" s="77">
        <v>0</v>
      </c>
      <c r="L329" s="128">
        <v>0</v>
      </c>
      <c r="M329" s="75">
        <v>42.749033062489</v>
      </c>
      <c r="N329" s="79">
        <v>9.728445160829006</v>
      </c>
      <c r="O329" s="76"/>
      <c r="P329" s="77">
        <v>0</v>
      </c>
      <c r="Q329" s="128">
        <v>0</v>
      </c>
      <c r="R329" s="134"/>
      <c r="S329" s="70"/>
      <c r="T329" s="70"/>
      <c r="U329" s="70"/>
      <c r="V329" s="108"/>
    </row>
    <row r="330" spans="1:22" ht="12.75">
      <c r="A330" s="71" t="s">
        <v>380</v>
      </c>
      <c r="B330" s="72" t="s">
        <v>358</v>
      </c>
      <c r="C330" s="73" t="s">
        <v>381</v>
      </c>
      <c r="D330" s="74">
        <v>538221.7633333333</v>
      </c>
      <c r="E330" s="75">
        <v>103.75179645031051</v>
      </c>
      <c r="F330" s="79">
        <v>124.8654005419492</v>
      </c>
      <c r="G330" s="77">
        <v>0</v>
      </c>
      <c r="H330" s="78">
        <v>0</v>
      </c>
      <c r="I330" s="75">
        <v>36.681799415150465</v>
      </c>
      <c r="J330" s="79">
        <v>44.14658572939334</v>
      </c>
      <c r="K330" s="77">
        <v>0</v>
      </c>
      <c r="L330" s="128">
        <v>0</v>
      </c>
      <c r="M330" s="75">
        <v>21.17824676669698</v>
      </c>
      <c r="N330" s="79">
        <v>25.488043154668137</v>
      </c>
      <c r="O330" s="76"/>
      <c r="P330" s="77">
        <v>0</v>
      </c>
      <c r="Q330" s="128">
        <v>0</v>
      </c>
      <c r="R330" s="134"/>
      <c r="S330" s="70"/>
      <c r="T330" s="70"/>
      <c r="U330" s="70"/>
      <c r="V330" s="108"/>
    </row>
    <row r="331" spans="1:22" ht="12.75">
      <c r="A331" s="71" t="s">
        <v>380</v>
      </c>
      <c r="B331" s="72" t="s">
        <v>358</v>
      </c>
      <c r="C331" s="73" t="s">
        <v>381</v>
      </c>
      <c r="D331" s="74">
        <v>358872.7766666667</v>
      </c>
      <c r="E331" s="75">
        <v>84.71986504553306</v>
      </c>
      <c r="F331" s="79">
        <v>101.96045027361745</v>
      </c>
      <c r="G331" s="77">
        <v>0</v>
      </c>
      <c r="H331" s="78">
        <v>0</v>
      </c>
      <c r="I331" s="75">
        <v>29.95299553745279</v>
      </c>
      <c r="J331" s="79">
        <v>36.04846290065434</v>
      </c>
      <c r="K331" s="77">
        <v>0</v>
      </c>
      <c r="L331" s="128">
        <v>0</v>
      </c>
      <c r="M331" s="75">
        <v>17.293370036584026</v>
      </c>
      <c r="N331" s="79">
        <v>20.812589759565018</v>
      </c>
      <c r="O331" s="76"/>
      <c r="P331" s="77">
        <v>0</v>
      </c>
      <c r="Q331" s="128">
        <v>0</v>
      </c>
      <c r="R331" s="134"/>
      <c r="S331" s="70"/>
      <c r="T331" s="70"/>
      <c r="U331" s="70"/>
      <c r="V331" s="108"/>
    </row>
    <row r="332" spans="1:22" ht="12.75">
      <c r="A332" s="71" t="s">
        <v>382</v>
      </c>
      <c r="B332" s="72" t="s">
        <v>358</v>
      </c>
      <c r="C332" s="73" t="s">
        <v>71</v>
      </c>
      <c r="D332" s="74">
        <v>5276.356666666667</v>
      </c>
      <c r="E332" s="75">
        <v>10.272640037173177</v>
      </c>
      <c r="F332" s="79">
        <v>20.47084065378713</v>
      </c>
      <c r="G332" s="77" t="s">
        <v>72</v>
      </c>
      <c r="H332" s="78">
        <v>21.140795438820163</v>
      </c>
      <c r="I332" s="75">
        <v>3.6319267154867902</v>
      </c>
      <c r="J332" s="79">
        <v>7.237535121441067</v>
      </c>
      <c r="K332" s="77" t="s">
        <v>72</v>
      </c>
      <c r="L332" s="128">
        <v>7.4743999072336855</v>
      </c>
      <c r="M332" s="75">
        <v>2.096893866863292</v>
      </c>
      <c r="N332" s="79">
        <v>4.178592850633372</v>
      </c>
      <c r="O332" s="76"/>
      <c r="P332" s="77" t="s">
        <v>72</v>
      </c>
      <c r="Q332" s="128">
        <v>4.315346798472283</v>
      </c>
      <c r="R332" s="134"/>
      <c r="S332" s="70"/>
      <c r="T332" s="70"/>
      <c r="U332" s="70"/>
      <c r="V332" s="108" t="s">
        <v>385</v>
      </c>
    </row>
    <row r="333" spans="1:22" ht="12.75">
      <c r="A333" s="71" t="s">
        <v>382</v>
      </c>
      <c r="B333" s="72" t="s">
        <v>358</v>
      </c>
      <c r="C333" s="73" t="s">
        <v>55</v>
      </c>
      <c r="D333" s="74">
        <v>3783.566666666667</v>
      </c>
      <c r="E333" s="75">
        <v>8.698927136913685</v>
      </c>
      <c r="F333" s="79">
        <v>17.334818569936694</v>
      </c>
      <c r="G333" s="77" t="s">
        <v>72</v>
      </c>
      <c r="H333" s="78">
        <v>17.902139904952804</v>
      </c>
      <c r="I333" s="75">
        <v>3.075535183779673</v>
      </c>
      <c r="J333" s="79">
        <v>6.128783880720364</v>
      </c>
      <c r="K333" s="77" t="s">
        <v>72</v>
      </c>
      <c r="L333" s="128">
        <v>6.329362262271212</v>
      </c>
      <c r="M333" s="75">
        <v>1.7756610662573593</v>
      </c>
      <c r="N333" s="79">
        <v>3.5384550233389405</v>
      </c>
      <c r="O333" s="76"/>
      <c r="P333" s="77" t="s">
        <v>72</v>
      </c>
      <c r="Q333" s="128">
        <v>3.6542590059209425</v>
      </c>
      <c r="R333" s="134"/>
      <c r="S333" s="70"/>
      <c r="T333" s="70"/>
      <c r="U333" s="70"/>
      <c r="V333" s="108" t="s">
        <v>383</v>
      </c>
    </row>
    <row r="334" spans="1:22" ht="12.75">
      <c r="A334" s="71" t="s">
        <v>382</v>
      </c>
      <c r="B334" s="72" t="s">
        <v>358</v>
      </c>
      <c r="C334" s="73" t="s">
        <v>58</v>
      </c>
      <c r="D334" s="74">
        <v>2679.103333333333</v>
      </c>
      <c r="E334" s="75">
        <v>7.3199772312942795</v>
      </c>
      <c r="F334" s="79">
        <v>14.58691114931831</v>
      </c>
      <c r="G334" s="77" t="s">
        <v>72</v>
      </c>
      <c r="H334" s="78">
        <v>15.06430096875055</v>
      </c>
      <c r="I334" s="75">
        <v>2.5880027691896568</v>
      </c>
      <c r="J334" s="79">
        <v>5.157251895124316</v>
      </c>
      <c r="K334" s="77" t="s">
        <v>72</v>
      </c>
      <c r="L334" s="128">
        <v>5.326034684419294</v>
      </c>
      <c r="M334" s="75">
        <v>1.4941840954551453</v>
      </c>
      <c r="N334" s="79">
        <v>2.9775407699287313</v>
      </c>
      <c r="O334" s="76"/>
      <c r="P334" s="77" t="s">
        <v>72</v>
      </c>
      <c r="Q334" s="128">
        <v>3.0749875587627633</v>
      </c>
      <c r="R334" s="134"/>
      <c r="S334" s="70"/>
      <c r="T334" s="70"/>
      <c r="U334" s="70"/>
      <c r="V334" s="108" t="s">
        <v>384</v>
      </c>
    </row>
    <row r="335" spans="1:22" ht="12.75">
      <c r="A335" s="71" t="s">
        <v>382</v>
      </c>
      <c r="B335" s="72" t="s">
        <v>358</v>
      </c>
      <c r="C335" s="73" t="s">
        <v>114</v>
      </c>
      <c r="D335" s="74">
        <v>1591.3033333333333</v>
      </c>
      <c r="E335" s="75">
        <v>5.6414596220009114</v>
      </c>
      <c r="F335" s="79">
        <v>11.24203910181341</v>
      </c>
      <c r="G335" s="77" t="s">
        <v>72</v>
      </c>
      <c r="H335" s="78">
        <v>11.609960381509124</v>
      </c>
      <c r="I335" s="75">
        <v>1.9945571772534707</v>
      </c>
      <c r="J335" s="79">
        <v>3.974661041628293</v>
      </c>
      <c r="K335" s="77" t="s">
        <v>72</v>
      </c>
      <c r="L335" s="128">
        <v>4.104740857536128</v>
      </c>
      <c r="M335" s="75">
        <v>1.1515581232013914</v>
      </c>
      <c r="N335" s="79">
        <v>2.2947716223216132</v>
      </c>
      <c r="O335" s="76"/>
      <c r="P335" s="77" t="s">
        <v>72</v>
      </c>
      <c r="Q335" s="128">
        <v>2.369873239052139</v>
      </c>
      <c r="R335" s="134"/>
      <c r="S335" s="70"/>
      <c r="T335" s="70"/>
      <c r="U335" s="70"/>
      <c r="V335" s="108"/>
    </row>
    <row r="336" spans="1:22" ht="12.75">
      <c r="A336" s="71" t="s">
        <v>382</v>
      </c>
      <c r="B336" s="72" t="s">
        <v>358</v>
      </c>
      <c r="C336" s="73" t="s">
        <v>61</v>
      </c>
      <c r="D336" s="74">
        <v>22314.32666666666</v>
      </c>
      <c r="E336" s="75">
        <v>21.1254948659986</v>
      </c>
      <c r="F336" s="79">
        <v>38.02589075879748</v>
      </c>
      <c r="G336" s="77" t="s">
        <v>72</v>
      </c>
      <c r="H336" s="78">
        <v>38.71727059077562</v>
      </c>
      <c r="I336" s="75">
        <v>7.468990337834603</v>
      </c>
      <c r="J336" s="79">
        <v>13.444182608102286</v>
      </c>
      <c r="K336" s="77" t="s">
        <v>72</v>
      </c>
      <c r="L336" s="128">
        <v>13.688622291885963</v>
      </c>
      <c r="M336" s="75">
        <v>4.312223582123521</v>
      </c>
      <c r="N336" s="79">
        <v>7.762002447822339</v>
      </c>
      <c r="O336" s="76"/>
      <c r="P336" s="77" t="s">
        <v>72</v>
      </c>
      <c r="Q336" s="128">
        <v>7.903129765055472</v>
      </c>
      <c r="R336" s="134"/>
      <c r="S336" s="70"/>
      <c r="T336" s="70"/>
      <c r="U336" s="70"/>
      <c r="V336" s="108"/>
    </row>
    <row r="337" spans="1:22" ht="12.75">
      <c r="A337" s="71" t="s">
        <v>382</v>
      </c>
      <c r="B337" s="72" t="s">
        <v>358</v>
      </c>
      <c r="C337" s="73" t="s">
        <v>116</v>
      </c>
      <c r="D337" s="74">
        <v>56261.52</v>
      </c>
      <c r="E337" s="75">
        <v>33.54445408707675</v>
      </c>
      <c r="F337" s="79">
        <v>56.274029534057725</v>
      </c>
      <c r="G337" s="77" t="s">
        <v>72</v>
      </c>
      <c r="H337" s="78">
        <v>65.98909000736411</v>
      </c>
      <c r="I337" s="75">
        <v>11.859755478086385</v>
      </c>
      <c r="J337" s="79">
        <v>19.895873944112136</v>
      </c>
      <c r="K337" s="77" t="s">
        <v>72</v>
      </c>
      <c r="L337" s="128">
        <v>23.3306665142683</v>
      </c>
      <c r="M337" s="75">
        <v>6.847233017796313</v>
      </c>
      <c r="N337" s="79">
        <v>11.486888177396</v>
      </c>
      <c r="O337" s="76"/>
      <c r="P337" s="77" t="s">
        <v>72</v>
      </c>
      <c r="Q337" s="128">
        <v>13.469966592386193</v>
      </c>
      <c r="R337" s="134"/>
      <c r="S337" s="70"/>
      <c r="T337" s="70"/>
      <c r="U337" s="70"/>
      <c r="V337" s="108"/>
    </row>
    <row r="338" spans="1:22" ht="12.75">
      <c r="A338" s="71" t="s">
        <v>165</v>
      </c>
      <c r="B338" s="72" t="s">
        <v>391</v>
      </c>
      <c r="C338" s="73" t="s">
        <v>182</v>
      </c>
      <c r="D338" s="74">
        <v>327837.75333333336</v>
      </c>
      <c r="E338" s="75">
        <v>80.9737924680984</v>
      </c>
      <c r="F338" s="79">
        <v>27.100731397657974</v>
      </c>
      <c r="G338" s="77">
        <v>0</v>
      </c>
      <c r="H338" s="78">
        <v>0</v>
      </c>
      <c r="I338" s="75">
        <v>28.628558876292278</v>
      </c>
      <c r="J338" s="79">
        <v>9.581555473199566</v>
      </c>
      <c r="K338" s="77">
        <v>0</v>
      </c>
      <c r="L338" s="128">
        <v>0</v>
      </c>
      <c r="M338" s="75">
        <v>16.528706173738396</v>
      </c>
      <c r="N338" s="79">
        <v>5.531913631707101</v>
      </c>
      <c r="O338" s="76"/>
      <c r="P338" s="77">
        <v>0</v>
      </c>
      <c r="Q338" s="128">
        <v>0</v>
      </c>
      <c r="R338" s="134">
        <v>26.5</v>
      </c>
      <c r="S338" s="70">
        <v>445</v>
      </c>
      <c r="T338" s="70">
        <v>445</v>
      </c>
      <c r="U338" s="70">
        <v>655</v>
      </c>
      <c r="V338" s="108" t="s">
        <v>166</v>
      </c>
    </row>
    <row r="339" spans="1:22" ht="12.75">
      <c r="A339" s="71" t="s">
        <v>167</v>
      </c>
      <c r="B339" s="72" t="s">
        <v>391</v>
      </c>
      <c r="C339" s="73" t="s">
        <v>392</v>
      </c>
      <c r="D339" s="74">
        <v>211441.49166666667</v>
      </c>
      <c r="E339" s="75">
        <v>65.02945358322899</v>
      </c>
      <c r="F339" s="79">
        <v>10.235857981744841</v>
      </c>
      <c r="G339" s="77">
        <v>0</v>
      </c>
      <c r="H339" s="78">
        <v>0</v>
      </c>
      <c r="I339" s="75">
        <v>22.991383802778525</v>
      </c>
      <c r="J339" s="79">
        <v>3.618922295077113</v>
      </c>
      <c r="K339" s="77">
        <v>0</v>
      </c>
      <c r="L339" s="128">
        <v>0</v>
      </c>
      <c r="M339" s="75">
        <v>13.274081627576182</v>
      </c>
      <c r="N339" s="79">
        <v>2.089385761239109</v>
      </c>
      <c r="O339" s="76"/>
      <c r="P339" s="77">
        <v>0</v>
      </c>
      <c r="Q339" s="128">
        <v>0</v>
      </c>
      <c r="R339" s="134">
        <v>17.5</v>
      </c>
      <c r="S339" s="70">
        <v>365</v>
      </c>
      <c r="T339" s="70">
        <v>365</v>
      </c>
      <c r="U339" s="70">
        <v>515</v>
      </c>
      <c r="V339" s="108"/>
    </row>
    <row r="340" spans="1:22" ht="12.75">
      <c r="A340" s="71" t="s">
        <v>168</v>
      </c>
      <c r="B340" s="72" t="s">
        <v>391</v>
      </c>
      <c r="C340" s="73" t="s">
        <v>392</v>
      </c>
      <c r="D340" s="74">
        <v>746081.6666666666</v>
      </c>
      <c r="E340" s="75">
        <v>122.15413760218412</v>
      </c>
      <c r="F340" s="79">
        <v>8.531432963338212</v>
      </c>
      <c r="G340" s="77">
        <v>0</v>
      </c>
      <c r="H340" s="78">
        <v>0</v>
      </c>
      <c r="I340" s="75">
        <v>43.188009524249516</v>
      </c>
      <c r="J340" s="79">
        <v>3.0163170508074457</v>
      </c>
      <c r="K340" s="77">
        <v>0</v>
      </c>
      <c r="L340" s="128">
        <v>0</v>
      </c>
      <c r="M340" s="75">
        <v>24.93460892458958</v>
      </c>
      <c r="N340" s="79">
        <v>1.7414714612449371</v>
      </c>
      <c r="O340" s="76"/>
      <c r="P340" s="77">
        <v>0</v>
      </c>
      <c r="Q340" s="128">
        <v>0</v>
      </c>
      <c r="R340" s="134"/>
      <c r="S340" s="70"/>
      <c r="T340" s="70"/>
      <c r="U340" s="70"/>
      <c r="V340" s="108"/>
    </row>
    <row r="341" spans="1:22" ht="12.75">
      <c r="A341" s="71" t="s">
        <v>169</v>
      </c>
      <c r="B341" s="72" t="s">
        <v>391</v>
      </c>
      <c r="C341" s="73" t="s">
        <v>170</v>
      </c>
      <c r="D341" s="74">
        <v>567975</v>
      </c>
      <c r="E341" s="75">
        <v>106.58095514678033</v>
      </c>
      <c r="F341" s="79">
        <v>9.30684999559652</v>
      </c>
      <c r="G341" s="77"/>
      <c r="H341" s="78"/>
      <c r="I341" s="75">
        <v>37.682058064813816</v>
      </c>
      <c r="J341" s="79">
        <v>3.290468371686145</v>
      </c>
      <c r="K341" s="77"/>
      <c r="L341" s="128"/>
      <c r="M341" s="75">
        <v>21.755746367339366</v>
      </c>
      <c r="N341" s="79">
        <v>1.8997528001529453</v>
      </c>
      <c r="O341" s="76"/>
      <c r="P341" s="77"/>
      <c r="Q341" s="128"/>
      <c r="R341" s="134">
        <v>14</v>
      </c>
      <c r="S341" s="70">
        <v>432</v>
      </c>
      <c r="T341" s="70">
        <v>407</v>
      </c>
      <c r="U341" s="70">
        <v>680</v>
      </c>
      <c r="V341" s="108" t="s">
        <v>171</v>
      </c>
    </row>
    <row r="342" spans="1:22" ht="12.75">
      <c r="A342" s="71" t="s">
        <v>172</v>
      </c>
      <c r="B342" s="72" t="s">
        <v>391</v>
      </c>
      <c r="C342" s="73" t="s">
        <v>170</v>
      </c>
      <c r="D342" s="74">
        <v>93210</v>
      </c>
      <c r="E342" s="75">
        <v>43.17638243299223</v>
      </c>
      <c r="F342" s="79">
        <v>13.290961717093</v>
      </c>
      <c r="G342" s="77"/>
      <c r="H342" s="78"/>
      <c r="I342" s="75">
        <v>15.265156402736265</v>
      </c>
      <c r="J342" s="79">
        <v>4.69906457932363</v>
      </c>
      <c r="K342" s="77"/>
      <c r="L342" s="128"/>
      <c r="M342" s="75">
        <v>8.813342158341522</v>
      </c>
      <c r="N342" s="79">
        <v>2.7130061998119337</v>
      </c>
      <c r="O342" s="76"/>
      <c r="P342" s="77"/>
      <c r="Q342" s="128"/>
      <c r="R342" s="134"/>
      <c r="S342" s="70"/>
      <c r="T342" s="70"/>
      <c r="U342" s="70"/>
      <c r="V342" s="108" t="s">
        <v>173</v>
      </c>
    </row>
    <row r="343" spans="1:22" ht="12.75">
      <c r="A343" s="71" t="s">
        <v>174</v>
      </c>
      <c r="B343" s="72" t="s">
        <v>391</v>
      </c>
      <c r="C343" s="73" t="s">
        <v>175</v>
      </c>
      <c r="D343" s="74">
        <v>232181.40624999997</v>
      </c>
      <c r="E343" s="75">
        <v>68.14417161430609</v>
      </c>
      <c r="F343" s="79">
        <v>8.38525491562421</v>
      </c>
      <c r="G343" s="77">
        <v>0</v>
      </c>
      <c r="H343" s="78">
        <v>0</v>
      </c>
      <c r="I343" s="75">
        <v>24.09260292340784</v>
      </c>
      <c r="J343" s="79">
        <v>2.9646353064078554</v>
      </c>
      <c r="K343" s="77">
        <v>0</v>
      </c>
      <c r="L343" s="128">
        <v>0</v>
      </c>
      <c r="M343" s="75">
        <v>13.90987078330828</v>
      </c>
      <c r="N343" s="79">
        <v>1.7116329922036442</v>
      </c>
      <c r="O343" s="76"/>
      <c r="P343" s="77">
        <v>0</v>
      </c>
      <c r="Q343" s="128">
        <v>0</v>
      </c>
      <c r="R343" s="134">
        <v>12</v>
      </c>
      <c r="S343" s="70">
        <v>413</v>
      </c>
      <c r="T343" s="70">
        <v>406</v>
      </c>
      <c r="U343" s="70">
        <v>679</v>
      </c>
      <c r="V343" s="108" t="s">
        <v>176</v>
      </c>
    </row>
    <row r="344" spans="1:22" ht="12.75">
      <c r="A344" s="71" t="s">
        <v>177</v>
      </c>
      <c r="B344" s="72" t="s">
        <v>391</v>
      </c>
      <c r="C344" s="73" t="s">
        <v>175</v>
      </c>
      <c r="D344" s="74">
        <v>390064.76249999995</v>
      </c>
      <c r="E344" s="75">
        <v>88.32494126802462</v>
      </c>
      <c r="F344" s="79">
        <v>8.984653582637451</v>
      </c>
      <c r="G344" s="77">
        <v>0</v>
      </c>
      <c r="H344" s="78">
        <v>0</v>
      </c>
      <c r="I344" s="75">
        <v>31.227582459261875</v>
      </c>
      <c r="J344" s="79">
        <v>3.1765547374474754</v>
      </c>
      <c r="K344" s="77">
        <v>0</v>
      </c>
      <c r="L344" s="128">
        <v>0</v>
      </c>
      <c r="M344" s="75">
        <v>18.02925313899608</v>
      </c>
      <c r="N344" s="79">
        <v>1.833984732760881</v>
      </c>
      <c r="O344" s="76"/>
      <c r="P344" s="77">
        <v>0</v>
      </c>
      <c r="Q344" s="128">
        <v>0</v>
      </c>
      <c r="R344" s="134"/>
      <c r="S344" s="70"/>
      <c r="T344" s="70"/>
      <c r="U344" s="70"/>
      <c r="V344" s="108"/>
    </row>
    <row r="345" spans="1:22" ht="12.75">
      <c r="A345" s="71" t="s">
        <v>178</v>
      </c>
      <c r="B345" s="72" t="s">
        <v>391</v>
      </c>
      <c r="C345" s="73" t="s">
        <v>175</v>
      </c>
      <c r="D345" s="74">
        <v>79870.40374999998</v>
      </c>
      <c r="E345" s="75">
        <v>39.96758780562069</v>
      </c>
      <c r="F345" s="79">
        <v>16.00014999929688</v>
      </c>
      <c r="G345" s="77" t="s">
        <v>72</v>
      </c>
      <c r="H345" s="78">
        <v>11.016496720827359</v>
      </c>
      <c r="I345" s="75">
        <v>14.130676182511577</v>
      </c>
      <c r="J345" s="79">
        <v>5.656907282252378</v>
      </c>
      <c r="K345" s="77" t="s">
        <v>72</v>
      </c>
      <c r="L345" s="128">
        <v>3.894919768108195</v>
      </c>
      <c r="M345" s="75">
        <v>8.158349697804493</v>
      </c>
      <c r="N345" s="79">
        <v>3.2660169421891654</v>
      </c>
      <c r="O345" s="76"/>
      <c r="P345" s="77" t="s">
        <v>72</v>
      </c>
      <c r="Q345" s="128">
        <v>2.2487329765892614</v>
      </c>
      <c r="R345" s="134"/>
      <c r="S345" s="70"/>
      <c r="T345" s="70"/>
      <c r="U345" s="70"/>
      <c r="V345" s="108"/>
    </row>
    <row r="346" spans="1:22" ht="12.75">
      <c r="A346" s="71" t="s">
        <v>179</v>
      </c>
      <c r="B346" s="72" t="s">
        <v>391</v>
      </c>
      <c r="C346" s="73" t="s">
        <v>175</v>
      </c>
      <c r="D346" s="74">
        <v>68725.69625</v>
      </c>
      <c r="E346" s="75">
        <v>37.07443762216765</v>
      </c>
      <c r="F346" s="79">
        <v>14.841940573927657</v>
      </c>
      <c r="G346" s="77" t="s">
        <v>72</v>
      </c>
      <c r="H346" s="78">
        <v>7.420970286963828</v>
      </c>
      <c r="I346" s="75">
        <v>13.107793125656203</v>
      </c>
      <c r="J346" s="79">
        <v>5.247418412896002</v>
      </c>
      <c r="K346" s="77" t="s">
        <v>72</v>
      </c>
      <c r="L346" s="128">
        <v>2.623709206448001</v>
      </c>
      <c r="M346" s="75">
        <v>7.5677878895795345</v>
      </c>
      <c r="N346" s="79">
        <v>3.0295984332361057</v>
      </c>
      <c r="O346" s="76"/>
      <c r="P346" s="77" t="s">
        <v>72</v>
      </c>
      <c r="Q346" s="128">
        <v>1.5147992166180528</v>
      </c>
      <c r="R346" s="134"/>
      <c r="S346" s="70"/>
      <c r="T346" s="70"/>
      <c r="U346" s="70"/>
      <c r="V346" s="108"/>
    </row>
    <row r="347" spans="1:22" ht="12.75">
      <c r="A347" s="71" t="s">
        <v>180</v>
      </c>
      <c r="B347" s="72" t="s">
        <v>391</v>
      </c>
      <c r="C347" s="73" t="s">
        <v>175</v>
      </c>
      <c r="D347" s="74">
        <v>17274.296625</v>
      </c>
      <c r="E347" s="75">
        <v>18.58725188132985</v>
      </c>
      <c r="F347" s="79">
        <v>7.44099993280473</v>
      </c>
      <c r="G347" s="77" t="s">
        <v>72</v>
      </c>
      <c r="H347" s="78">
        <v>5.12331142914424</v>
      </c>
      <c r="I347" s="75">
        <v>6.571585924455374</v>
      </c>
      <c r="J347" s="79">
        <v>2.6307907556474346</v>
      </c>
      <c r="K347" s="77" t="s">
        <v>72</v>
      </c>
      <c r="L347" s="128">
        <v>1.811364126839217</v>
      </c>
      <c r="M347" s="75">
        <v>3.794106902487066</v>
      </c>
      <c r="N347" s="79">
        <v>1.5188877509546252</v>
      </c>
      <c r="O347" s="76"/>
      <c r="P347" s="77" t="s">
        <v>72</v>
      </c>
      <c r="Q347" s="128">
        <v>1.0457915662310535</v>
      </c>
      <c r="R347" s="134"/>
      <c r="S347" s="70"/>
      <c r="T347" s="70"/>
      <c r="U347" s="70"/>
      <c r="V347" s="108"/>
    </row>
    <row r="348" spans="1:22" ht="12.75">
      <c r="A348" s="71" t="s">
        <v>429</v>
      </c>
      <c r="B348" s="72" t="s">
        <v>391</v>
      </c>
      <c r="C348" s="73" t="s">
        <v>418</v>
      </c>
      <c r="D348" s="74">
        <v>297000</v>
      </c>
      <c r="E348" s="75">
        <v>77.07139547199077</v>
      </c>
      <c r="F348" s="79">
        <v>20.29328341286699</v>
      </c>
      <c r="G348" s="77">
        <v>0</v>
      </c>
      <c r="H348" s="78">
        <v>0</v>
      </c>
      <c r="I348" s="75">
        <v>27.248853186877426</v>
      </c>
      <c r="J348" s="79">
        <v>7.174759156889367</v>
      </c>
      <c r="K348" s="77">
        <v>0</v>
      </c>
      <c r="L348" s="128">
        <v>0</v>
      </c>
      <c r="M348" s="75">
        <v>15.732132722552274</v>
      </c>
      <c r="N348" s="79">
        <v>4.142349130600809</v>
      </c>
      <c r="O348" s="76"/>
      <c r="P348" s="77">
        <v>0</v>
      </c>
      <c r="Q348" s="128">
        <v>0</v>
      </c>
      <c r="R348" s="134">
        <v>13.2</v>
      </c>
      <c r="S348" s="70">
        <v>445</v>
      </c>
      <c r="T348" s="70">
        <v>445</v>
      </c>
      <c r="U348" s="70">
        <v>673</v>
      </c>
      <c r="V348" s="108" t="s">
        <v>422</v>
      </c>
    </row>
    <row r="349" spans="1:22" ht="12.75">
      <c r="A349" s="71" t="s">
        <v>430</v>
      </c>
      <c r="B349" s="72" t="s">
        <v>391</v>
      </c>
      <c r="C349" s="73" t="s">
        <v>418</v>
      </c>
      <c r="D349" s="74">
        <v>104000</v>
      </c>
      <c r="E349" s="75">
        <v>45.60701700396552</v>
      </c>
      <c r="F349" s="79">
        <v>20.221664497689915</v>
      </c>
      <c r="G349" s="77">
        <v>0</v>
      </c>
      <c r="H349" s="78">
        <v>0</v>
      </c>
      <c r="I349" s="75">
        <v>16.1245154965971</v>
      </c>
      <c r="J349" s="79">
        <v>7.149438046597899</v>
      </c>
      <c r="K349" s="77">
        <v>0</v>
      </c>
      <c r="L349" s="128">
        <v>0</v>
      </c>
      <c r="M349" s="75">
        <v>9.309493362512628</v>
      </c>
      <c r="N349" s="79">
        <v>4.1277299807578505</v>
      </c>
      <c r="O349" s="76"/>
      <c r="P349" s="77">
        <v>0</v>
      </c>
      <c r="Q349" s="128">
        <v>0</v>
      </c>
      <c r="R349" s="134"/>
      <c r="S349" s="70"/>
      <c r="T349" s="70"/>
      <c r="U349" s="70"/>
      <c r="V349" s="108" t="s">
        <v>419</v>
      </c>
    </row>
    <row r="350" spans="1:22" ht="12.75">
      <c r="A350" s="71" t="s">
        <v>431</v>
      </c>
      <c r="B350" s="72" t="s">
        <v>391</v>
      </c>
      <c r="C350" s="73" t="s">
        <v>418</v>
      </c>
      <c r="D350" s="74">
        <v>50000</v>
      </c>
      <c r="E350" s="75">
        <v>31.622776601683793</v>
      </c>
      <c r="F350" s="79">
        <v>19.63826626446823</v>
      </c>
      <c r="G350" s="77">
        <v>0</v>
      </c>
      <c r="H350" s="78">
        <v>0</v>
      </c>
      <c r="I350" s="75">
        <v>11.180339887498949</v>
      </c>
      <c r="J350" s="79">
        <v>6.943175623176248</v>
      </c>
      <c r="K350" s="77">
        <v>0</v>
      </c>
      <c r="L350" s="128">
        <v>0</v>
      </c>
      <c r="M350" s="75">
        <v>6.454972243679028</v>
      </c>
      <c r="N350" s="79">
        <v>4.0086443150716535</v>
      </c>
      <c r="O350" s="76"/>
      <c r="P350" s="77">
        <v>0</v>
      </c>
      <c r="Q350" s="128">
        <v>0</v>
      </c>
      <c r="R350" s="134"/>
      <c r="S350" s="70"/>
      <c r="T350" s="70"/>
      <c r="U350" s="70"/>
      <c r="V350" s="108" t="s">
        <v>423</v>
      </c>
    </row>
    <row r="351" spans="1:22" ht="12.75">
      <c r="A351" s="71" t="s">
        <v>181</v>
      </c>
      <c r="B351" s="72" t="s">
        <v>391</v>
      </c>
      <c r="C351" s="73" t="s">
        <v>182</v>
      </c>
      <c r="D351" s="74">
        <v>69200</v>
      </c>
      <c r="E351" s="75">
        <v>37.20215047547655</v>
      </c>
      <c r="F351" s="79">
        <v>11.78448356385507</v>
      </c>
      <c r="G351" s="77">
        <v>0</v>
      </c>
      <c r="H351" s="78">
        <v>0</v>
      </c>
      <c r="I351" s="75">
        <v>13.152946437965905</v>
      </c>
      <c r="J351" s="79">
        <v>4.166444120391666</v>
      </c>
      <c r="K351" s="77">
        <v>0</v>
      </c>
      <c r="L351" s="128">
        <v>0</v>
      </c>
      <c r="M351" s="75">
        <v>7.593857166596345</v>
      </c>
      <c r="N351" s="79">
        <v>2.405497634471662</v>
      </c>
      <c r="O351" s="76"/>
      <c r="P351" s="77">
        <v>0</v>
      </c>
      <c r="Q351" s="128">
        <v>0</v>
      </c>
      <c r="R351" s="134">
        <v>30.8</v>
      </c>
      <c r="S351" s="70">
        <v>610</v>
      </c>
      <c r="T351" s="70">
        <v>559</v>
      </c>
      <c r="U351" s="70">
        <v>775</v>
      </c>
      <c r="V351" s="108" t="s">
        <v>183</v>
      </c>
    </row>
    <row r="352" spans="1:22" ht="12.75">
      <c r="A352" s="71" t="s">
        <v>184</v>
      </c>
      <c r="B352" s="72" t="s">
        <v>391</v>
      </c>
      <c r="C352" s="73" t="s">
        <v>182</v>
      </c>
      <c r="D352" s="74">
        <v>2308000</v>
      </c>
      <c r="E352" s="75">
        <v>214.84878403193255</v>
      </c>
      <c r="F352" s="79">
        <v>15.005369725522815</v>
      </c>
      <c r="G352" s="77">
        <v>0</v>
      </c>
      <c r="H352" s="78">
        <v>0</v>
      </c>
      <c r="I352" s="75">
        <v>75.96051605933177</v>
      </c>
      <c r="J352" s="79">
        <v>5.305199343564253</v>
      </c>
      <c r="K352" s="77">
        <v>0</v>
      </c>
      <c r="L352" s="128">
        <v>0</v>
      </c>
      <c r="M352" s="75">
        <v>43.85582439463809</v>
      </c>
      <c r="N352" s="79">
        <v>3.062958269111448</v>
      </c>
      <c r="O352" s="76"/>
      <c r="P352" s="77">
        <v>0</v>
      </c>
      <c r="Q352" s="128">
        <v>0</v>
      </c>
      <c r="R352" s="134"/>
      <c r="S352" s="70"/>
      <c r="T352" s="70"/>
      <c r="U352" s="70"/>
      <c r="V352" s="108" t="s">
        <v>185</v>
      </c>
    </row>
    <row r="353" spans="1:22" ht="12.75">
      <c r="A353" s="71" t="s">
        <v>393</v>
      </c>
      <c r="B353" s="72" t="s">
        <v>391</v>
      </c>
      <c r="C353" s="73" t="s">
        <v>394</v>
      </c>
      <c r="D353" s="74">
        <v>151300</v>
      </c>
      <c r="E353" s="75">
        <v>55.00909015790027</v>
      </c>
      <c r="F353" s="79">
        <v>13.996080308406324</v>
      </c>
      <c r="G353" s="77">
        <v>0</v>
      </c>
      <c r="H353" s="78">
        <v>0</v>
      </c>
      <c r="I353" s="75">
        <v>19.448650338776723</v>
      </c>
      <c r="J353" s="79">
        <v>4.948361648052808</v>
      </c>
      <c r="K353" s="77">
        <v>0</v>
      </c>
      <c r="L353" s="128">
        <v>0</v>
      </c>
      <c r="M353" s="75">
        <v>11.228683508467649</v>
      </c>
      <c r="N353" s="79">
        <v>2.856937929550909</v>
      </c>
      <c r="O353" s="76"/>
      <c r="P353" s="77">
        <v>0</v>
      </c>
      <c r="Q353" s="128">
        <v>0</v>
      </c>
      <c r="R353" s="134">
        <v>32</v>
      </c>
      <c r="S353" s="70">
        <v>445</v>
      </c>
      <c r="T353" s="70">
        <v>445</v>
      </c>
      <c r="U353" s="70">
        <v>876</v>
      </c>
      <c r="V353" s="108" t="s">
        <v>398</v>
      </c>
    </row>
    <row r="354" spans="1:22" ht="12.75">
      <c r="A354" s="71" t="s">
        <v>395</v>
      </c>
      <c r="B354" s="72" t="s">
        <v>391</v>
      </c>
      <c r="C354" s="73" t="s">
        <v>394</v>
      </c>
      <c r="D354" s="74">
        <v>85700</v>
      </c>
      <c r="E354" s="75">
        <v>41.400483088968905</v>
      </c>
      <c r="F354" s="79">
        <v>14.600044365899501</v>
      </c>
      <c r="G354" s="77">
        <v>0</v>
      </c>
      <c r="H354" s="78">
        <v>0</v>
      </c>
      <c r="I354" s="75">
        <v>14.637281168304447</v>
      </c>
      <c r="J354" s="79">
        <v>5.161895188375992</v>
      </c>
      <c r="K354" s="77">
        <v>0</v>
      </c>
      <c r="L354" s="128">
        <v>0</v>
      </c>
      <c r="M354" s="75">
        <v>8.450838222724812</v>
      </c>
      <c r="N354" s="79">
        <v>2.9802215765375126</v>
      </c>
      <c r="O354" s="76"/>
      <c r="P354" s="77">
        <v>0</v>
      </c>
      <c r="Q354" s="128">
        <v>0</v>
      </c>
      <c r="R354" s="134"/>
      <c r="S354" s="70"/>
      <c r="T354" s="70"/>
      <c r="U354" s="70"/>
      <c r="V354" s="108" t="s">
        <v>416</v>
      </c>
    </row>
    <row r="355" spans="1:22" ht="12.75">
      <c r="A355" s="71" t="s">
        <v>396</v>
      </c>
      <c r="B355" s="72" t="s">
        <v>391</v>
      </c>
      <c r="C355" s="73" t="s">
        <v>394</v>
      </c>
      <c r="D355" s="74">
        <v>44400</v>
      </c>
      <c r="E355" s="75">
        <v>29.79932885150268</v>
      </c>
      <c r="F355" s="79">
        <v>15.969412201499196</v>
      </c>
      <c r="G355" s="77">
        <v>0</v>
      </c>
      <c r="H355" s="78">
        <v>0</v>
      </c>
      <c r="I355" s="75">
        <v>10.535653752852738</v>
      </c>
      <c r="J355" s="79">
        <v>5.646039829621637</v>
      </c>
      <c r="K355" s="77">
        <v>0</v>
      </c>
      <c r="L355" s="128">
        <v>0</v>
      </c>
      <c r="M355" s="75">
        <v>6.082762530298219</v>
      </c>
      <c r="N355" s="79">
        <v>3.2597426154874007</v>
      </c>
      <c r="O355" s="76"/>
      <c r="P355" s="77">
        <v>0</v>
      </c>
      <c r="Q355" s="128">
        <v>0</v>
      </c>
      <c r="R355" s="134"/>
      <c r="S355" s="70"/>
      <c r="T355" s="70"/>
      <c r="U355" s="70"/>
      <c r="V355" s="108" t="s">
        <v>422</v>
      </c>
    </row>
    <row r="356" spans="1:22" ht="12.75">
      <c r="A356" s="71" t="s">
        <v>397</v>
      </c>
      <c r="B356" s="72" t="s">
        <v>391</v>
      </c>
      <c r="C356" s="73" t="s">
        <v>394</v>
      </c>
      <c r="D356" s="74">
        <v>21400</v>
      </c>
      <c r="E356" s="75">
        <v>20.688160865577203</v>
      </c>
      <c r="F356" s="79">
        <v>11.086751993633136</v>
      </c>
      <c r="G356" s="77">
        <v>0</v>
      </c>
      <c r="H356" s="78">
        <v>0</v>
      </c>
      <c r="I356" s="75">
        <v>7.314369419163897</v>
      </c>
      <c r="J356" s="79">
        <v>3.9197587580157327</v>
      </c>
      <c r="K356" s="77">
        <v>0</v>
      </c>
      <c r="L356" s="128">
        <v>0</v>
      </c>
      <c r="M356" s="75">
        <v>4.222953153106642</v>
      </c>
      <c r="N356" s="79">
        <v>2.263073774098776</v>
      </c>
      <c r="O356" s="76"/>
      <c r="P356" s="77">
        <v>0</v>
      </c>
      <c r="Q356" s="128">
        <v>0</v>
      </c>
      <c r="R356" s="134"/>
      <c r="S356" s="70"/>
      <c r="T356" s="70"/>
      <c r="U356" s="70"/>
      <c r="V356" s="108" t="s">
        <v>399</v>
      </c>
    </row>
    <row r="357" spans="1:22" ht="12.75">
      <c r="A357" s="71" t="s">
        <v>393</v>
      </c>
      <c r="B357" s="72" t="s">
        <v>391</v>
      </c>
      <c r="C357" s="73" t="s">
        <v>400</v>
      </c>
      <c r="D357" s="74">
        <v>146200</v>
      </c>
      <c r="E357" s="75">
        <v>54.0740233383831</v>
      </c>
      <c r="F357" s="79">
        <v>13.758169260211886</v>
      </c>
      <c r="G357" s="77">
        <v>0</v>
      </c>
      <c r="H357" s="78">
        <v>0</v>
      </c>
      <c r="I357" s="75">
        <v>19.11805429430516</v>
      </c>
      <c r="J357" s="79">
        <v>4.864247390304064</v>
      </c>
      <c r="K357" s="77">
        <v>0</v>
      </c>
      <c r="L357" s="128">
        <v>0</v>
      </c>
      <c r="M357" s="75">
        <v>11.037813793198966</v>
      </c>
      <c r="N357" s="79">
        <v>2.808374540196987</v>
      </c>
      <c r="O357" s="76"/>
      <c r="P357" s="77">
        <v>0</v>
      </c>
      <c r="Q357" s="128">
        <v>0</v>
      </c>
      <c r="R357" s="134"/>
      <c r="S357" s="70"/>
      <c r="T357" s="70"/>
      <c r="U357" s="70"/>
      <c r="V357" s="108"/>
    </row>
    <row r="358" spans="1:22" ht="12.75">
      <c r="A358" s="71" t="s">
        <v>395</v>
      </c>
      <c r="B358" s="72" t="s">
        <v>391</v>
      </c>
      <c r="C358" s="73" t="s">
        <v>400</v>
      </c>
      <c r="D358" s="74">
        <v>82000</v>
      </c>
      <c r="E358" s="75">
        <v>40.496913462633174</v>
      </c>
      <c r="F358" s="79">
        <v>14.28139695775619</v>
      </c>
      <c r="G358" s="77">
        <v>0</v>
      </c>
      <c r="H358" s="78">
        <v>0</v>
      </c>
      <c r="I358" s="75">
        <v>14.317821063276353</v>
      </c>
      <c r="J358" s="79">
        <v>5.049236316823166</v>
      </c>
      <c r="K358" s="77">
        <v>0</v>
      </c>
      <c r="L358" s="128">
        <v>0</v>
      </c>
      <c r="M358" s="75">
        <v>8.266397845091497</v>
      </c>
      <c r="N358" s="79">
        <v>2.9151779467198895</v>
      </c>
      <c r="O358" s="76"/>
      <c r="P358" s="77">
        <v>0</v>
      </c>
      <c r="Q358" s="128">
        <v>0</v>
      </c>
      <c r="R358" s="134"/>
      <c r="S358" s="70"/>
      <c r="T358" s="70"/>
      <c r="U358" s="70"/>
      <c r="V358" s="108"/>
    </row>
    <row r="359" spans="1:22" ht="12.75">
      <c r="A359" s="71" t="s">
        <v>396</v>
      </c>
      <c r="B359" s="72" t="s">
        <v>391</v>
      </c>
      <c r="C359" s="73" t="s">
        <v>400</v>
      </c>
      <c r="D359" s="74">
        <v>42700</v>
      </c>
      <c r="E359" s="75">
        <v>29.223278392404914</v>
      </c>
      <c r="F359" s="79">
        <v>10.305704890671366</v>
      </c>
      <c r="G359" s="77">
        <v>0</v>
      </c>
      <c r="H359" s="78">
        <v>0</v>
      </c>
      <c r="I359" s="75">
        <v>10.331989159885913</v>
      </c>
      <c r="J359" s="79">
        <v>3.6436169065505455</v>
      </c>
      <c r="K359" s="77">
        <v>0</v>
      </c>
      <c r="L359" s="128">
        <v>0</v>
      </c>
      <c r="M359" s="75">
        <v>5.9651767227244274</v>
      </c>
      <c r="N359" s="79">
        <v>2.103643201820829</v>
      </c>
      <c r="O359" s="76"/>
      <c r="P359" s="77">
        <v>0</v>
      </c>
      <c r="Q359" s="128">
        <v>0</v>
      </c>
      <c r="R359" s="134"/>
      <c r="S359" s="70"/>
      <c r="T359" s="70"/>
      <c r="U359" s="70"/>
      <c r="V359" s="108"/>
    </row>
    <row r="360" spans="1:22" ht="12.75">
      <c r="A360" s="71" t="s">
        <v>397</v>
      </c>
      <c r="B360" s="72" t="s">
        <v>391</v>
      </c>
      <c r="C360" s="73" t="s">
        <v>400</v>
      </c>
      <c r="D360" s="74">
        <v>20700</v>
      </c>
      <c r="E360" s="75">
        <v>20.346989949375804</v>
      </c>
      <c r="F360" s="79">
        <v>7.175446608557836</v>
      </c>
      <c r="G360" s="77">
        <v>0</v>
      </c>
      <c r="H360" s="78">
        <v>0</v>
      </c>
      <c r="I360" s="75">
        <v>7.19374728496908</v>
      </c>
      <c r="J360" s="79">
        <v>2.5369034774766304</v>
      </c>
      <c r="K360" s="77">
        <v>0</v>
      </c>
      <c r="L360" s="128">
        <v>0</v>
      </c>
      <c r="M360" s="75">
        <v>4.153311931459037</v>
      </c>
      <c r="N360" s="79">
        <v>1.4646819056292302</v>
      </c>
      <c r="O360" s="76"/>
      <c r="P360" s="77">
        <v>0</v>
      </c>
      <c r="Q360" s="128">
        <v>0</v>
      </c>
      <c r="R360" s="134"/>
      <c r="S360" s="70"/>
      <c r="T360" s="70"/>
      <c r="U360" s="70"/>
      <c r="V360" s="108" t="s">
        <v>399</v>
      </c>
    </row>
    <row r="361" spans="1:22" ht="12.75">
      <c r="A361" s="71" t="s">
        <v>401</v>
      </c>
      <c r="B361" s="72" t="s">
        <v>391</v>
      </c>
      <c r="C361" s="73" t="s">
        <v>402</v>
      </c>
      <c r="D361" s="74">
        <v>127400</v>
      </c>
      <c r="E361" s="75">
        <v>50.47771785649585</v>
      </c>
      <c r="F361" s="79">
        <v>12.395768844781099</v>
      </c>
      <c r="G361" s="77">
        <v>0</v>
      </c>
      <c r="H361" s="78">
        <v>0</v>
      </c>
      <c r="I361" s="75">
        <v>17.84656829757475</v>
      </c>
      <c r="J361" s="79">
        <v>4.382566104082826</v>
      </c>
      <c r="K361" s="77">
        <v>0</v>
      </c>
      <c r="L361" s="128">
        <v>0</v>
      </c>
      <c r="M361" s="75">
        <v>10.303721010715822</v>
      </c>
      <c r="N361" s="79">
        <v>2.5302757199335493</v>
      </c>
      <c r="O361" s="76"/>
      <c r="P361" s="77">
        <v>0</v>
      </c>
      <c r="Q361" s="128">
        <v>0</v>
      </c>
      <c r="R361" s="134"/>
      <c r="S361" s="70"/>
      <c r="T361" s="70"/>
      <c r="U361" s="70"/>
      <c r="V361" s="108"/>
    </row>
    <row r="362" spans="1:22" ht="12.75">
      <c r="A362" s="71" t="s">
        <v>395</v>
      </c>
      <c r="B362" s="72" t="s">
        <v>391</v>
      </c>
      <c r="C362" s="73" t="s">
        <v>402</v>
      </c>
      <c r="D362" s="74">
        <v>702000</v>
      </c>
      <c r="E362" s="75">
        <v>118.490505948789</v>
      </c>
      <c r="F362" s="79">
        <v>41.78614631313674</v>
      </c>
      <c r="G362" s="77">
        <v>0</v>
      </c>
      <c r="H362" s="78">
        <v>0</v>
      </c>
      <c r="I362" s="75">
        <v>41.892720131306824</v>
      </c>
      <c r="J362" s="79">
        <v>14.77363370883612</v>
      </c>
      <c r="K362" s="77">
        <v>0</v>
      </c>
      <c r="L362" s="128">
        <v>0</v>
      </c>
      <c r="M362" s="75">
        <v>24.186773244895647</v>
      </c>
      <c r="N362" s="79">
        <v>8.529561398705464</v>
      </c>
      <c r="O362" s="76"/>
      <c r="P362" s="77">
        <v>0</v>
      </c>
      <c r="Q362" s="128">
        <v>0</v>
      </c>
      <c r="R362" s="134"/>
      <c r="S362" s="70"/>
      <c r="T362" s="70"/>
      <c r="U362" s="70"/>
      <c r="V362" s="108"/>
    </row>
    <row r="363" spans="1:22" ht="12.75">
      <c r="A363" s="71" t="s">
        <v>396</v>
      </c>
      <c r="B363" s="72" t="s">
        <v>391</v>
      </c>
      <c r="C363" s="73" t="s">
        <v>402</v>
      </c>
      <c r="D363" s="74">
        <v>363000</v>
      </c>
      <c r="E363" s="75">
        <v>85.20563361656318</v>
      </c>
      <c r="F363" s="79">
        <v>40.12652697078567</v>
      </c>
      <c r="G363" s="77">
        <v>0</v>
      </c>
      <c r="H363" s="78">
        <v>0</v>
      </c>
      <c r="I363" s="75">
        <v>30.124740662784138</v>
      </c>
      <c r="J363" s="79">
        <v>14.186869663253722</v>
      </c>
      <c r="K363" s="77">
        <v>0</v>
      </c>
      <c r="L363" s="128">
        <v>0</v>
      </c>
      <c r="M363" s="75">
        <v>17.392527130926087</v>
      </c>
      <c r="N363" s="79">
        <v>8.190793019037672</v>
      </c>
      <c r="O363" s="76"/>
      <c r="P363" s="77">
        <v>0</v>
      </c>
      <c r="Q363" s="128">
        <v>0</v>
      </c>
      <c r="R363" s="134"/>
      <c r="S363" s="70"/>
      <c r="T363" s="70"/>
      <c r="U363" s="70"/>
      <c r="V363" s="108"/>
    </row>
    <row r="364" spans="1:22" ht="12.75">
      <c r="A364" s="71" t="s">
        <v>403</v>
      </c>
      <c r="B364" s="72" t="s">
        <v>391</v>
      </c>
      <c r="C364" s="73" t="s">
        <v>402</v>
      </c>
      <c r="D364" s="74">
        <v>175800</v>
      </c>
      <c r="E364" s="75">
        <v>59.295868321494375</v>
      </c>
      <c r="F364" s="79">
        <v>27.924647214830156</v>
      </c>
      <c r="G364" s="77">
        <v>0</v>
      </c>
      <c r="H364" s="78">
        <v>0</v>
      </c>
      <c r="I364" s="75">
        <v>20.96425529323663</v>
      </c>
      <c r="J364" s="79">
        <v>9.872853703924221</v>
      </c>
      <c r="K364" s="77">
        <v>0</v>
      </c>
      <c r="L364" s="128">
        <v>0</v>
      </c>
      <c r="M364" s="75">
        <v>12.103718436910205</v>
      </c>
      <c r="N364" s="79">
        <v>5.7000947436304426</v>
      </c>
      <c r="O364" s="76"/>
      <c r="P364" s="77">
        <v>0</v>
      </c>
      <c r="Q364" s="128">
        <v>0</v>
      </c>
      <c r="R364" s="134"/>
      <c r="S364" s="70"/>
      <c r="T364" s="70"/>
      <c r="U364" s="70"/>
      <c r="V364" s="108"/>
    </row>
    <row r="365" spans="1:22" ht="12.75">
      <c r="A365" s="71" t="s">
        <v>404</v>
      </c>
      <c r="B365" s="72" t="s">
        <v>391</v>
      </c>
      <c r="C365" s="73" t="s">
        <v>405</v>
      </c>
      <c r="D365" s="74">
        <v>235300</v>
      </c>
      <c r="E365" s="75">
        <v>68.60029154456998</v>
      </c>
      <c r="F365" s="79">
        <v>15.632031893601617</v>
      </c>
      <c r="G365" s="77">
        <v>0</v>
      </c>
      <c r="H365" s="78">
        <v>0</v>
      </c>
      <c r="I365" s="75">
        <v>24.253865671269807</v>
      </c>
      <c r="J365" s="79">
        <v>5.5267578778450455</v>
      </c>
      <c r="K365" s="77">
        <v>0</v>
      </c>
      <c r="L365" s="128">
        <v>0</v>
      </c>
      <c r="M365" s="75">
        <v>14.002975874196647</v>
      </c>
      <c r="N365" s="79">
        <v>3.190875148519722</v>
      </c>
      <c r="O365" s="76"/>
      <c r="P365" s="77">
        <v>0</v>
      </c>
      <c r="Q365" s="128">
        <v>0</v>
      </c>
      <c r="R365" s="134"/>
      <c r="S365" s="70"/>
      <c r="T365" s="70"/>
      <c r="U365" s="70"/>
      <c r="V365" s="108" t="s">
        <v>406</v>
      </c>
    </row>
    <row r="366" spans="1:22" ht="12.75">
      <c r="A366" s="71" t="s">
        <v>407</v>
      </c>
      <c r="B366" s="72" t="s">
        <v>391</v>
      </c>
      <c r="C366" s="73" t="s">
        <v>405</v>
      </c>
      <c r="D366" s="74">
        <v>123700</v>
      </c>
      <c r="E366" s="75">
        <v>49.73932046178355</v>
      </c>
      <c r="F366" s="79">
        <v>15.755868866924683</v>
      </c>
      <c r="G366" s="77">
        <v>0</v>
      </c>
      <c r="H366" s="78">
        <v>0</v>
      </c>
      <c r="I366" s="75">
        <v>17.585505395068974</v>
      </c>
      <c r="J366" s="79">
        <v>5.570540859644225</v>
      </c>
      <c r="K366" s="77">
        <v>0</v>
      </c>
      <c r="L366" s="128">
        <v>0</v>
      </c>
      <c r="M366" s="75">
        <v>10.152996273678689</v>
      </c>
      <c r="N366" s="79">
        <v>3.216153264847403</v>
      </c>
      <c r="O366" s="76"/>
      <c r="P366" s="77">
        <v>0</v>
      </c>
      <c r="Q366" s="128">
        <v>0</v>
      </c>
      <c r="R366" s="134"/>
      <c r="S366" s="70"/>
      <c r="T366" s="70"/>
      <c r="U366" s="70"/>
      <c r="V366" s="108"/>
    </row>
    <row r="367" spans="1:22" ht="12.75">
      <c r="A367" s="71" t="s">
        <v>408</v>
      </c>
      <c r="B367" s="72" t="s">
        <v>391</v>
      </c>
      <c r="C367" s="73" t="s">
        <v>405</v>
      </c>
      <c r="D367" s="74">
        <v>665000</v>
      </c>
      <c r="E367" s="75">
        <v>115.32562594670796</v>
      </c>
      <c r="F367" s="79">
        <v>49.026437047350676</v>
      </c>
      <c r="G367" s="77">
        <v>0</v>
      </c>
      <c r="H367" s="78">
        <v>0</v>
      </c>
      <c r="I367" s="75">
        <v>40.773766075750224</v>
      </c>
      <c r="J367" s="79">
        <v>17.33346304679852</v>
      </c>
      <c r="K367" s="77">
        <v>0</v>
      </c>
      <c r="L367" s="128">
        <v>0</v>
      </c>
      <c r="M367" s="75">
        <v>23.54074481970922</v>
      </c>
      <c r="N367" s="79">
        <v>10.007479556057556</v>
      </c>
      <c r="O367" s="76"/>
      <c r="P367" s="77">
        <v>0</v>
      </c>
      <c r="Q367" s="128">
        <v>0</v>
      </c>
      <c r="R367" s="134"/>
      <c r="S367" s="70"/>
      <c r="T367" s="70"/>
      <c r="U367" s="70"/>
      <c r="V367" s="108"/>
    </row>
    <row r="368" spans="1:22" ht="12.75">
      <c r="A368" s="71" t="s">
        <v>409</v>
      </c>
      <c r="B368" s="72" t="s">
        <v>391</v>
      </c>
      <c r="C368" s="73" t="s">
        <v>405</v>
      </c>
      <c r="D368" s="74">
        <v>31600</v>
      </c>
      <c r="E368" s="75">
        <v>25.13961017995307</v>
      </c>
      <c r="F368" s="79">
        <v>12.769295261400433</v>
      </c>
      <c r="G368" s="77">
        <v>0</v>
      </c>
      <c r="H368" s="78">
        <v>0</v>
      </c>
      <c r="I368" s="75">
        <v>8.888194417315589</v>
      </c>
      <c r="J368" s="79">
        <v>4.514627635154747</v>
      </c>
      <c r="K368" s="77">
        <v>0</v>
      </c>
      <c r="L368" s="128">
        <v>0</v>
      </c>
      <c r="M368" s="75">
        <v>5.131601439446884</v>
      </c>
      <c r="N368" s="79">
        <v>2.6065214804475167</v>
      </c>
      <c r="O368" s="76"/>
      <c r="P368" s="77">
        <v>0</v>
      </c>
      <c r="Q368" s="128">
        <v>0</v>
      </c>
      <c r="R368" s="134"/>
      <c r="S368" s="70"/>
      <c r="T368" s="70"/>
      <c r="U368" s="70"/>
      <c r="V368" s="108"/>
    </row>
    <row r="369" spans="1:22" ht="12.75">
      <c r="A369" s="71" t="s">
        <v>410</v>
      </c>
      <c r="B369" s="72" t="s">
        <v>391</v>
      </c>
      <c r="C369" s="73" t="s">
        <v>411</v>
      </c>
      <c r="D369" s="74">
        <v>205400</v>
      </c>
      <c r="E369" s="75">
        <v>64.09368143584827</v>
      </c>
      <c r="F369" s="79">
        <v>15.171974211246658</v>
      </c>
      <c r="G369" s="77">
        <v>0</v>
      </c>
      <c r="H369" s="78">
        <v>0</v>
      </c>
      <c r="I369" s="75">
        <v>22.66053838724932</v>
      </c>
      <c r="J369" s="79">
        <v>5.364102924379966</v>
      </c>
      <c r="K369" s="77">
        <v>0</v>
      </c>
      <c r="L369" s="128">
        <v>0</v>
      </c>
      <c r="M369" s="75">
        <v>13.083067937860243</v>
      </c>
      <c r="N369" s="79">
        <v>3.096966267351632</v>
      </c>
      <c r="O369" s="76"/>
      <c r="P369" s="77">
        <v>0</v>
      </c>
      <c r="Q369" s="128">
        <v>0</v>
      </c>
      <c r="R369" s="134"/>
      <c r="S369" s="70"/>
      <c r="T369" s="70"/>
      <c r="U369" s="70"/>
      <c r="V369" s="108" t="s">
        <v>412</v>
      </c>
    </row>
    <row r="370" spans="1:22" ht="12.75">
      <c r="A370" s="71" t="s">
        <v>413</v>
      </c>
      <c r="B370" s="72" t="s">
        <v>391</v>
      </c>
      <c r="C370" s="73" t="s">
        <v>411</v>
      </c>
      <c r="D370" s="74">
        <v>104900</v>
      </c>
      <c r="E370" s="75">
        <v>45.803929962395145</v>
      </c>
      <c r="F370" s="79">
        <v>14.919287378033214</v>
      </c>
      <c r="G370" s="77">
        <v>0</v>
      </c>
      <c r="H370" s="78">
        <v>0</v>
      </c>
      <c r="I370" s="75">
        <v>16.194134740701646</v>
      </c>
      <c r="J370" s="79">
        <v>5.274764637739077</v>
      </c>
      <c r="K370" s="77">
        <v>0</v>
      </c>
      <c r="L370" s="128">
        <v>0</v>
      </c>
      <c r="M370" s="75">
        <v>9.349688051837166</v>
      </c>
      <c r="N370" s="79">
        <v>3.045386783510575</v>
      </c>
      <c r="O370" s="76"/>
      <c r="P370" s="77">
        <v>0</v>
      </c>
      <c r="Q370" s="128">
        <v>0</v>
      </c>
      <c r="R370" s="134"/>
      <c r="S370" s="70"/>
      <c r="T370" s="70"/>
      <c r="U370" s="70"/>
      <c r="V370" s="108"/>
    </row>
    <row r="371" spans="1:22" ht="12.75">
      <c r="A371" s="71" t="s">
        <v>414</v>
      </c>
      <c r="B371" s="72" t="s">
        <v>391</v>
      </c>
      <c r="C371" s="73" t="s">
        <v>411</v>
      </c>
      <c r="D371" s="74">
        <v>56400</v>
      </c>
      <c r="E371" s="75">
        <v>33.58571124749333</v>
      </c>
      <c r="F371" s="79">
        <v>14.584345469735334</v>
      </c>
      <c r="G371" s="77">
        <v>0</v>
      </c>
      <c r="H371" s="78">
        <v>0</v>
      </c>
      <c r="I371" s="75">
        <v>11.874342087037917</v>
      </c>
      <c r="J371" s="79">
        <v>5.156344790408579</v>
      </c>
      <c r="K371" s="77">
        <v>0</v>
      </c>
      <c r="L371" s="128">
        <v>0</v>
      </c>
      <c r="M371" s="75">
        <v>6.855654600401044</v>
      </c>
      <c r="N371" s="79">
        <v>2.977017052776918</v>
      </c>
      <c r="O371" s="76"/>
      <c r="P371" s="77">
        <v>0</v>
      </c>
      <c r="Q371" s="128">
        <v>0</v>
      </c>
      <c r="R371" s="134"/>
      <c r="S371" s="70"/>
      <c r="T371" s="70"/>
      <c r="U371" s="70"/>
      <c r="V371" s="108"/>
    </row>
    <row r="372" spans="1:22" ht="12.75">
      <c r="A372" s="71" t="s">
        <v>415</v>
      </c>
      <c r="B372" s="72" t="s">
        <v>391</v>
      </c>
      <c r="C372" s="73" t="s">
        <v>411</v>
      </c>
      <c r="D372" s="74">
        <v>27000</v>
      </c>
      <c r="E372" s="75">
        <v>23.2379000772445</v>
      </c>
      <c r="F372" s="79">
        <v>11.58771843305753</v>
      </c>
      <c r="G372" s="77">
        <v>0</v>
      </c>
      <c r="H372" s="78">
        <v>0</v>
      </c>
      <c r="I372" s="75">
        <v>8.215838362577491</v>
      </c>
      <c r="J372" s="79">
        <v>4.096877141247667</v>
      </c>
      <c r="K372" s="77">
        <v>0</v>
      </c>
      <c r="L372" s="128">
        <v>0</v>
      </c>
      <c r="M372" s="75">
        <v>4.743416490252569</v>
      </c>
      <c r="N372" s="79">
        <v>2.365333120336165</v>
      </c>
      <c r="O372" s="76"/>
      <c r="P372" s="77">
        <v>0</v>
      </c>
      <c r="Q372" s="128">
        <v>0</v>
      </c>
      <c r="R372" s="134"/>
      <c r="S372" s="70"/>
      <c r="T372" s="70"/>
      <c r="U372" s="70"/>
      <c r="V372" s="108"/>
    </row>
    <row r="373" spans="1:22" ht="12.75">
      <c r="A373" s="71" t="s">
        <v>417</v>
      </c>
      <c r="B373" s="72" t="s">
        <v>391</v>
      </c>
      <c r="C373" s="73" t="s">
        <v>418</v>
      </c>
      <c r="D373" s="74">
        <v>297000</v>
      </c>
      <c r="E373" s="75">
        <v>77.07139547199077</v>
      </c>
      <c r="F373" s="79">
        <v>20.29328341286699</v>
      </c>
      <c r="G373" s="77">
        <v>0</v>
      </c>
      <c r="H373" s="78">
        <v>0</v>
      </c>
      <c r="I373" s="75">
        <v>27.248853186877426</v>
      </c>
      <c r="J373" s="79">
        <v>7.174759156889367</v>
      </c>
      <c r="K373" s="77">
        <v>0</v>
      </c>
      <c r="L373" s="128">
        <v>0</v>
      </c>
      <c r="M373" s="75">
        <v>15.732132722552274</v>
      </c>
      <c r="N373" s="79">
        <v>4.142349130600809</v>
      </c>
      <c r="O373" s="76"/>
      <c r="P373" s="77">
        <v>0</v>
      </c>
      <c r="Q373" s="128">
        <v>0</v>
      </c>
      <c r="R373" s="134">
        <v>25</v>
      </c>
      <c r="S373" s="70">
        <v>438</v>
      </c>
      <c r="T373" s="70">
        <v>438</v>
      </c>
      <c r="U373" s="70">
        <v>689</v>
      </c>
      <c r="V373" s="108" t="s">
        <v>419</v>
      </c>
    </row>
    <row r="374" spans="1:22" ht="12.75">
      <c r="A374" s="71" t="s">
        <v>420</v>
      </c>
      <c r="B374" s="72" t="s">
        <v>391</v>
      </c>
      <c r="C374" s="73" t="s">
        <v>418</v>
      </c>
      <c r="D374" s="74">
        <v>104000</v>
      </c>
      <c r="E374" s="75">
        <v>45.60701700396552</v>
      </c>
      <c r="F374" s="79">
        <v>20.221664497689915</v>
      </c>
      <c r="G374" s="77">
        <v>0</v>
      </c>
      <c r="H374" s="78">
        <v>0</v>
      </c>
      <c r="I374" s="75">
        <v>16.1245154965971</v>
      </c>
      <c r="J374" s="79">
        <v>7.149438046597899</v>
      </c>
      <c r="K374" s="77">
        <v>0</v>
      </c>
      <c r="L374" s="128">
        <v>0</v>
      </c>
      <c r="M374" s="75">
        <v>9.309493362512628</v>
      </c>
      <c r="N374" s="79">
        <v>4.1277299807578505</v>
      </c>
      <c r="O374" s="76"/>
      <c r="P374" s="77">
        <v>0</v>
      </c>
      <c r="Q374" s="128">
        <v>0</v>
      </c>
      <c r="R374" s="134"/>
      <c r="S374" s="70"/>
      <c r="T374" s="70"/>
      <c r="U374" s="70"/>
      <c r="V374" s="108" t="s">
        <v>422</v>
      </c>
    </row>
    <row r="375" spans="1:22" ht="12.75">
      <c r="A375" s="71" t="s">
        <v>421</v>
      </c>
      <c r="B375" s="72" t="s">
        <v>391</v>
      </c>
      <c r="C375" s="73" t="s">
        <v>418</v>
      </c>
      <c r="D375" s="74">
        <v>50000</v>
      </c>
      <c r="E375" s="75">
        <v>31.622776601683793</v>
      </c>
      <c r="F375" s="79">
        <v>19.63826626446823</v>
      </c>
      <c r="G375" s="77">
        <v>0</v>
      </c>
      <c r="H375" s="78">
        <v>0</v>
      </c>
      <c r="I375" s="75">
        <v>11.180339887498949</v>
      </c>
      <c r="J375" s="79">
        <v>6.943175623176248</v>
      </c>
      <c r="K375" s="77">
        <v>0</v>
      </c>
      <c r="L375" s="128">
        <v>0</v>
      </c>
      <c r="M375" s="75">
        <v>6.454972243679028</v>
      </c>
      <c r="N375" s="79">
        <v>4.0086443150716535</v>
      </c>
      <c r="O375" s="76"/>
      <c r="P375" s="77">
        <v>0</v>
      </c>
      <c r="Q375" s="128">
        <v>0</v>
      </c>
      <c r="R375" s="134"/>
      <c r="S375" s="70"/>
      <c r="T375" s="70"/>
      <c r="U375" s="70"/>
      <c r="V375" s="108" t="s">
        <v>423</v>
      </c>
    </row>
    <row r="376" spans="1:22" ht="12.75">
      <c r="A376" s="71" t="s">
        <v>424</v>
      </c>
      <c r="B376" s="72" t="s">
        <v>391</v>
      </c>
      <c r="C376" s="73" t="s">
        <v>418</v>
      </c>
      <c r="D376" s="74">
        <v>920000</v>
      </c>
      <c r="E376" s="75">
        <v>135.64659966250537</v>
      </c>
      <c r="F376" s="79">
        <v>15.405144263809637</v>
      </c>
      <c r="G376" s="77">
        <v>0</v>
      </c>
      <c r="H376" s="78">
        <v>0</v>
      </c>
      <c r="I376" s="75">
        <v>47.958315233127195</v>
      </c>
      <c r="J376" s="79">
        <v>5.4465409870484205</v>
      </c>
      <c r="K376" s="77">
        <v>0</v>
      </c>
      <c r="L376" s="128">
        <v>0</v>
      </c>
      <c r="M376" s="75">
        <v>27.688746209726915</v>
      </c>
      <c r="N376" s="79">
        <v>3.144561905024735</v>
      </c>
      <c r="O376" s="76"/>
      <c r="P376" s="77">
        <v>0</v>
      </c>
      <c r="Q376" s="128">
        <v>0</v>
      </c>
      <c r="R376" s="134">
        <v>25</v>
      </c>
      <c r="S376" s="70">
        <v>438</v>
      </c>
      <c r="T376" s="70">
        <v>438</v>
      </c>
      <c r="U376" s="70">
        <v>689</v>
      </c>
      <c r="V376" s="108" t="s">
        <v>419</v>
      </c>
    </row>
    <row r="377" spans="1:22" ht="12.75">
      <c r="A377" s="71" t="s">
        <v>425</v>
      </c>
      <c r="B377" s="72" t="s">
        <v>391</v>
      </c>
      <c r="C377" s="73" t="s">
        <v>418</v>
      </c>
      <c r="D377" s="74">
        <v>42100</v>
      </c>
      <c r="E377" s="75">
        <v>29.017236257093817</v>
      </c>
      <c r="F377" s="79">
        <v>16.915506157585078</v>
      </c>
      <c r="G377" s="77">
        <v>0</v>
      </c>
      <c r="H377" s="78">
        <v>0</v>
      </c>
      <c r="I377" s="75">
        <v>10.259142264341596</v>
      </c>
      <c r="J377" s="79">
        <v>5.9805345556156055</v>
      </c>
      <c r="K377" s="77">
        <v>0</v>
      </c>
      <c r="L377" s="128">
        <v>0</v>
      </c>
      <c r="M377" s="75">
        <v>5.923118547972287</v>
      </c>
      <c r="N377" s="79">
        <v>3.452863235582528</v>
      </c>
      <c r="O377" s="76"/>
      <c r="P377" s="77">
        <v>0</v>
      </c>
      <c r="Q377" s="128">
        <v>0</v>
      </c>
      <c r="R377" s="134"/>
      <c r="S377" s="70"/>
      <c r="T377" s="70"/>
      <c r="U377" s="70"/>
      <c r="V377" s="108" t="s">
        <v>423</v>
      </c>
    </row>
    <row r="378" spans="1:22" ht="12.75">
      <c r="A378" s="71" t="s">
        <v>428</v>
      </c>
      <c r="B378" s="72" t="s">
        <v>391</v>
      </c>
      <c r="C378" s="73" t="s">
        <v>427</v>
      </c>
      <c r="D378" s="74">
        <v>5800000</v>
      </c>
      <c r="E378" s="75">
        <v>340.58772731852804</v>
      </c>
      <c r="F378" s="79">
        <v>11.889961788197947</v>
      </c>
      <c r="G378" s="77">
        <v>0</v>
      </c>
      <c r="H378" s="78">
        <v>0</v>
      </c>
      <c r="I378" s="75">
        <v>120.41594578792295</v>
      </c>
      <c r="J378" s="79">
        <v>4.203736304241849</v>
      </c>
      <c r="K378" s="77">
        <v>0</v>
      </c>
      <c r="L378" s="128">
        <v>0</v>
      </c>
      <c r="M378" s="75">
        <v>69.5221787153807</v>
      </c>
      <c r="N378" s="79">
        <v>2.427028286856234</v>
      </c>
      <c r="O378" s="76"/>
      <c r="P378" s="77">
        <v>0</v>
      </c>
      <c r="Q378" s="128">
        <v>0</v>
      </c>
      <c r="R378" s="134">
        <v>31.3</v>
      </c>
      <c r="S378" s="70">
        <v>489</v>
      </c>
      <c r="T378" s="70">
        <v>489</v>
      </c>
      <c r="U378" s="70">
        <v>842</v>
      </c>
      <c r="V378" s="108" t="s">
        <v>419</v>
      </c>
    </row>
    <row r="379" spans="1:22" ht="12.75">
      <c r="A379" s="71" t="s">
        <v>426</v>
      </c>
      <c r="B379" s="72" t="s">
        <v>391</v>
      </c>
      <c r="C379" s="73" t="s">
        <v>427</v>
      </c>
      <c r="D379" s="74">
        <v>43200</v>
      </c>
      <c r="E379" s="75">
        <v>29.393876913398138</v>
      </c>
      <c r="F379" s="79">
        <v>17.69310566120999</v>
      </c>
      <c r="G379" s="77">
        <v>0</v>
      </c>
      <c r="H379" s="78">
        <v>0</v>
      </c>
      <c r="I379" s="75">
        <v>10.392304845413264</v>
      </c>
      <c r="J379" s="79">
        <v>6.255457496645839</v>
      </c>
      <c r="K379" s="77">
        <v>0</v>
      </c>
      <c r="L379" s="128">
        <v>0</v>
      </c>
      <c r="M379" s="75">
        <v>6</v>
      </c>
      <c r="N379" s="79">
        <v>3.6115900695927374</v>
      </c>
      <c r="O379" s="76"/>
      <c r="P379" s="77">
        <v>0</v>
      </c>
      <c r="Q379" s="128">
        <v>0</v>
      </c>
      <c r="R379" s="134"/>
      <c r="S379" s="70"/>
      <c r="T379" s="70"/>
      <c r="U379" s="70"/>
      <c r="V379" s="108" t="s">
        <v>432</v>
      </c>
    </row>
    <row r="380" spans="1:22" ht="12.75">
      <c r="A380" s="71" t="s">
        <v>435</v>
      </c>
      <c r="B380" s="72" t="s">
        <v>187</v>
      </c>
      <c r="C380" s="73" t="s">
        <v>433</v>
      </c>
      <c r="D380" s="74">
        <v>868506</v>
      </c>
      <c r="E380" s="75">
        <v>131.7957510696001</v>
      </c>
      <c r="F380" s="79">
        <v>27.662342491909737</v>
      </c>
      <c r="G380" s="77">
        <v>0</v>
      </c>
      <c r="H380" s="78">
        <v>0</v>
      </c>
      <c r="I380" s="75">
        <v>46.59683465644421</v>
      </c>
      <c r="J380" s="79">
        <v>9.78011497976708</v>
      </c>
      <c r="K380" s="77">
        <v>0</v>
      </c>
      <c r="L380" s="128">
        <v>0</v>
      </c>
      <c r="M380" s="75">
        <v>26.902695032282548</v>
      </c>
      <c r="N380" s="79">
        <v>5.646552016274014</v>
      </c>
      <c r="O380" s="76"/>
      <c r="P380" s="77">
        <v>0</v>
      </c>
      <c r="Q380" s="128">
        <v>0</v>
      </c>
      <c r="R380" s="134">
        <v>39.5</v>
      </c>
      <c r="S380" s="70">
        <v>408</v>
      </c>
      <c r="T380" s="70">
        <v>490</v>
      </c>
      <c r="U380" s="70">
        <v>743</v>
      </c>
      <c r="V380" s="108" t="s">
        <v>434</v>
      </c>
    </row>
    <row r="381" spans="1:22" ht="12.75">
      <c r="A381" s="71" t="s">
        <v>436</v>
      </c>
      <c r="B381" s="72" t="s">
        <v>187</v>
      </c>
      <c r="C381" s="73" t="s">
        <v>433</v>
      </c>
      <c r="D381" s="74">
        <v>868506</v>
      </c>
      <c r="E381" s="75">
        <v>131.7957510696001</v>
      </c>
      <c r="F381" s="79">
        <v>27.662342491909737</v>
      </c>
      <c r="G381" s="77">
        <v>0</v>
      </c>
      <c r="H381" s="78">
        <v>0</v>
      </c>
      <c r="I381" s="75">
        <v>46.59683465644421</v>
      </c>
      <c r="J381" s="79">
        <v>9.78011497976708</v>
      </c>
      <c r="K381" s="77">
        <v>0</v>
      </c>
      <c r="L381" s="128">
        <v>0</v>
      </c>
      <c r="M381" s="75">
        <v>26.902695032282548</v>
      </c>
      <c r="N381" s="79">
        <v>5.646552016274014</v>
      </c>
      <c r="O381" s="76"/>
      <c r="P381" s="77">
        <v>0</v>
      </c>
      <c r="Q381" s="128">
        <v>0</v>
      </c>
      <c r="R381" s="134">
        <v>38</v>
      </c>
      <c r="S381" s="70">
        <v>408</v>
      </c>
      <c r="T381" s="70">
        <v>490</v>
      </c>
      <c r="U381" s="70">
        <v>743</v>
      </c>
      <c r="V381" s="108" t="s">
        <v>434</v>
      </c>
    </row>
    <row r="382" spans="1:22" ht="12.75">
      <c r="A382" s="71" t="s">
        <v>437</v>
      </c>
      <c r="B382" s="72" t="s">
        <v>187</v>
      </c>
      <c r="C382" s="73" t="s">
        <v>433</v>
      </c>
      <c r="D382" s="74">
        <v>999820.1133333333</v>
      </c>
      <c r="E382" s="75">
        <v>141.40863575703807</v>
      </c>
      <c r="F382" s="79">
        <v>37.20097349791337</v>
      </c>
      <c r="G382" s="77">
        <v>0</v>
      </c>
      <c r="H382" s="78">
        <v>0</v>
      </c>
      <c r="I382" s="75">
        <v>49.99550263107006</v>
      </c>
      <c r="J382" s="79">
        <v>13.15253031355779</v>
      </c>
      <c r="K382" s="77">
        <v>0</v>
      </c>
      <c r="L382" s="128">
        <v>0</v>
      </c>
      <c r="M382" s="75">
        <v>28.864916902318942</v>
      </c>
      <c r="N382" s="79">
        <v>7.593616917057303</v>
      </c>
      <c r="O382" s="76"/>
      <c r="P382" s="77">
        <v>0</v>
      </c>
      <c r="Q382" s="128">
        <v>0</v>
      </c>
      <c r="R382" s="134">
        <v>34</v>
      </c>
      <c r="S382" s="70">
        <v>408</v>
      </c>
      <c r="T382" s="70">
        <v>490</v>
      </c>
      <c r="U382" s="70">
        <v>743</v>
      </c>
      <c r="V382" s="108"/>
    </row>
    <row r="383" spans="1:22" ht="12.75">
      <c r="A383" s="71" t="s">
        <v>438</v>
      </c>
      <c r="B383" s="72" t="s">
        <v>187</v>
      </c>
      <c r="C383" s="73" t="s">
        <v>433</v>
      </c>
      <c r="D383" s="74">
        <v>199881.57333333333</v>
      </c>
      <c r="E383" s="75">
        <v>63.22682553051882</v>
      </c>
      <c r="F383" s="79">
        <v>45.98548001021693</v>
      </c>
      <c r="G383" s="77">
        <v>0</v>
      </c>
      <c r="H383" s="78">
        <v>0</v>
      </c>
      <c r="I383" s="75">
        <v>22.354058542764296</v>
      </c>
      <c r="J383" s="79">
        <v>16.258322375671412</v>
      </c>
      <c r="K383" s="77">
        <v>0</v>
      </c>
      <c r="L383" s="128">
        <v>0</v>
      </c>
      <c r="M383" s="75">
        <v>12.906121717145618</v>
      </c>
      <c r="N383" s="79">
        <v>9.386746800165604</v>
      </c>
      <c r="O383" s="76"/>
      <c r="P383" s="77">
        <v>0</v>
      </c>
      <c r="Q383" s="128">
        <v>0</v>
      </c>
      <c r="R383" s="134">
        <v>34</v>
      </c>
      <c r="S383" s="70">
        <v>408</v>
      </c>
      <c r="T383" s="70">
        <v>490</v>
      </c>
      <c r="U383" s="70">
        <v>743</v>
      </c>
      <c r="V383" s="108"/>
    </row>
    <row r="384" spans="1:22" ht="12.75">
      <c r="A384" s="71" t="s">
        <v>441</v>
      </c>
      <c r="B384" s="72" t="s">
        <v>187</v>
      </c>
      <c r="C384" s="73" t="s">
        <v>440</v>
      </c>
      <c r="D384" s="74">
        <v>245826</v>
      </c>
      <c r="E384" s="75">
        <v>70.11790071016102</v>
      </c>
      <c r="F384" s="79">
        <v>21.035370213048306</v>
      </c>
      <c r="G384" s="77">
        <v>0</v>
      </c>
      <c r="H384" s="78">
        <v>0</v>
      </c>
      <c r="I384" s="75">
        <v>24.79042153735995</v>
      </c>
      <c r="J384" s="79">
        <v>7.437126461207985</v>
      </c>
      <c r="K384" s="77">
        <v>0</v>
      </c>
      <c r="L384" s="128">
        <v>0</v>
      </c>
      <c r="M384" s="75">
        <v>14.312756547919061</v>
      </c>
      <c r="N384" s="79">
        <v>4.293826964375718</v>
      </c>
      <c r="O384" s="76"/>
      <c r="P384" s="77">
        <v>0</v>
      </c>
      <c r="Q384" s="128">
        <v>0</v>
      </c>
      <c r="R384" s="134">
        <v>33</v>
      </c>
      <c r="S384" s="70">
        <v>358</v>
      </c>
      <c r="T384" s="70">
        <v>481</v>
      </c>
      <c r="U384" s="70">
        <v>688</v>
      </c>
      <c r="V384" s="108" t="s">
        <v>442</v>
      </c>
    </row>
    <row r="385" spans="1:22" ht="12.75">
      <c r="A385" s="71" t="s">
        <v>439</v>
      </c>
      <c r="B385" s="72" t="s">
        <v>187</v>
      </c>
      <c r="C385" s="73" t="s">
        <v>440</v>
      </c>
      <c r="D385" s="74">
        <v>291063</v>
      </c>
      <c r="E385" s="75">
        <v>76.29718212358829</v>
      </c>
      <c r="F385" s="79">
        <v>33.570760134378844</v>
      </c>
      <c r="G385" s="77">
        <v>0</v>
      </c>
      <c r="H385" s="78">
        <v>0</v>
      </c>
      <c r="I385" s="75">
        <v>26.975127432507154</v>
      </c>
      <c r="J385" s="79">
        <v>11.869056070303149</v>
      </c>
      <c r="K385" s="77">
        <v>0</v>
      </c>
      <c r="L385" s="128">
        <v>0</v>
      </c>
      <c r="M385" s="75">
        <v>15.574097084582464</v>
      </c>
      <c r="N385" s="79">
        <v>6.852602717216284</v>
      </c>
      <c r="O385" s="76"/>
      <c r="P385" s="77">
        <v>0</v>
      </c>
      <c r="Q385" s="128">
        <v>0</v>
      </c>
      <c r="R385" s="134">
        <v>28</v>
      </c>
      <c r="S385" s="70">
        <v>356</v>
      </c>
      <c r="T385" s="70">
        <v>481</v>
      </c>
      <c r="U385" s="70">
        <v>675</v>
      </c>
      <c r="V385" s="108" t="s">
        <v>443</v>
      </c>
    </row>
    <row r="386" spans="1:22" ht="12.75">
      <c r="A386" s="71" t="s">
        <v>444</v>
      </c>
      <c r="B386" s="72" t="s">
        <v>187</v>
      </c>
      <c r="C386" s="73" t="s">
        <v>450</v>
      </c>
      <c r="D386" s="74">
        <v>129285</v>
      </c>
      <c r="E386" s="75">
        <v>50.849778760580655</v>
      </c>
      <c r="F386" s="79">
        <v>13.22094247775097</v>
      </c>
      <c r="G386" s="77">
        <v>0</v>
      </c>
      <c r="H386" s="78">
        <v>0</v>
      </c>
      <c r="I386" s="75">
        <v>17.97811169172113</v>
      </c>
      <c r="J386" s="79">
        <v>4.674309039847493</v>
      </c>
      <c r="K386" s="77">
        <v>0</v>
      </c>
      <c r="L386" s="128">
        <v>0</v>
      </c>
      <c r="M386" s="75">
        <v>10.379667624736353</v>
      </c>
      <c r="N386" s="79">
        <v>2.6987135824314517</v>
      </c>
      <c r="O386" s="76"/>
      <c r="P386" s="77">
        <v>0</v>
      </c>
      <c r="Q386" s="128">
        <v>0</v>
      </c>
      <c r="R386" s="134">
        <v>20</v>
      </c>
      <c r="S386" s="70">
        <v>330</v>
      </c>
      <c r="T386" s="70">
        <v>330</v>
      </c>
      <c r="U386" s="70">
        <v>537</v>
      </c>
      <c r="V386" s="108" t="s">
        <v>447</v>
      </c>
    </row>
    <row r="387" spans="1:22" ht="12.75">
      <c r="A387" s="71" t="s">
        <v>446</v>
      </c>
      <c r="B387" s="72" t="s">
        <v>187</v>
      </c>
      <c r="C387" s="73" t="s">
        <v>450</v>
      </c>
      <c r="D387" s="74">
        <v>163721</v>
      </c>
      <c r="E387" s="75">
        <v>57.222548003387615</v>
      </c>
      <c r="F387" s="79">
        <v>18.311215361084038</v>
      </c>
      <c r="G387" s="77">
        <v>0</v>
      </c>
      <c r="H387" s="78">
        <v>0</v>
      </c>
      <c r="I387" s="75">
        <v>20.231225864984058</v>
      </c>
      <c r="J387" s="79">
        <v>6.473992276794899</v>
      </c>
      <c r="K387" s="77">
        <v>0</v>
      </c>
      <c r="L387" s="128">
        <v>0</v>
      </c>
      <c r="M387" s="75">
        <v>11.680503699184666</v>
      </c>
      <c r="N387" s="79">
        <v>3.737761183739093</v>
      </c>
      <c r="O387" s="76"/>
      <c r="P387" s="77">
        <v>0</v>
      </c>
      <c r="Q387" s="128">
        <v>0</v>
      </c>
      <c r="R387" s="134">
        <v>21</v>
      </c>
      <c r="S387" s="70">
        <v>330</v>
      </c>
      <c r="T387" s="70">
        <v>330</v>
      </c>
      <c r="U387" s="70">
        <v>587</v>
      </c>
      <c r="V387" s="108" t="s">
        <v>448</v>
      </c>
    </row>
  </sheetData>
  <sheetProtection sheet="1" objects="1" scenarios="1"/>
  <printOptions/>
  <pageMargins left="0.7480314960629921" right="0.56" top="0.7874015748031497" bottom="0.8661417322834646" header="0.5118110236220472" footer="0.5118110236220472"/>
  <pageSetup blackAndWhite="1" horizontalDpi="300" verticalDpi="300" orientation="landscape" paperSize="9" r:id="rId2"/>
  <headerFooter alignWithMargins="0">
    <oddHeader xml:space="preserve">&amp;R&amp;"Arial,Regular"&amp;8Page &amp;P </oddHeader>
    <oddFooter>&amp;C&amp;"Arial,Regular"&amp;8Printed &amp;D&amp;R&amp;"Arial,Regular"&amp;8Bernie Davis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Zeros="0" workbookViewId="0" topLeftCell="A21">
      <selection activeCell="G37" sqref="G37:G39"/>
    </sheetView>
  </sheetViews>
  <sheetFormatPr defaultColWidth="9.140625" defaultRowHeight="12.75"/>
  <cols>
    <col min="1" max="1" width="24.00390625" style="7" customWidth="1"/>
    <col min="2" max="16384" width="9.140625" style="7" customWidth="1"/>
  </cols>
  <sheetData>
    <row r="1" spans="1:22" ht="18.75" thickTop="1">
      <c r="A1" s="24" t="s">
        <v>424</v>
      </c>
      <c r="B1" s="25" t="s">
        <v>391</v>
      </c>
      <c r="C1" s="23" t="s">
        <v>418</v>
      </c>
      <c r="D1" s="23">
        <v>920000</v>
      </c>
      <c r="E1" s="23">
        <v>135.64659966250537</v>
      </c>
      <c r="F1" s="23">
        <v>15.405144263809637</v>
      </c>
      <c r="G1" s="23">
        <v>0</v>
      </c>
      <c r="H1" s="23">
        <v>0</v>
      </c>
      <c r="I1" s="23">
        <v>47.958315233127195</v>
      </c>
      <c r="J1" s="23">
        <v>5.4465409870484205</v>
      </c>
      <c r="K1" s="23">
        <v>0</v>
      </c>
      <c r="L1" s="23">
        <v>0</v>
      </c>
      <c r="M1" s="23">
        <v>27.688746209726915</v>
      </c>
      <c r="N1" s="23">
        <v>3.144561905024735</v>
      </c>
      <c r="O1" s="23"/>
      <c r="P1" s="23">
        <v>0</v>
      </c>
      <c r="Q1" s="7">
        <v>0</v>
      </c>
      <c r="R1" s="7">
        <v>25</v>
      </c>
      <c r="S1" s="7">
        <v>438</v>
      </c>
      <c r="T1" s="7">
        <v>438</v>
      </c>
      <c r="U1" s="7">
        <v>689</v>
      </c>
      <c r="V1" s="7" t="s">
        <v>419</v>
      </c>
    </row>
    <row r="2" spans="1:2" ht="12.75">
      <c r="A2" s="26"/>
      <c r="B2" s="27"/>
    </row>
    <row r="3" spans="1:2" ht="13.5" thickBot="1">
      <c r="A3" s="17"/>
      <c r="B3" s="21"/>
    </row>
    <row r="4" ht="13.5" thickTop="1">
      <c r="B4" s="23" t="str">
        <f>A1</f>
        <v>VL 2000 wash (spot)</v>
      </c>
    </row>
    <row r="5" spans="4:9" ht="12.75">
      <c r="D5" s="3"/>
      <c r="E5" s="11"/>
      <c r="F5" s="11"/>
      <c r="G5" s="11"/>
      <c r="H5" s="11"/>
      <c r="I5" s="12"/>
    </row>
    <row r="6" spans="2:15" ht="13.5" thickBot="1">
      <c r="B6" s="104" t="s">
        <v>342</v>
      </c>
      <c r="D6"/>
      <c r="E6" s="11"/>
      <c r="F6" s="11"/>
      <c r="G6" s="11"/>
      <c r="H6"/>
      <c r="I6"/>
      <c r="J6"/>
      <c r="K6"/>
      <c r="L6"/>
      <c r="M6"/>
      <c r="N6"/>
      <c r="O6"/>
    </row>
    <row r="7" spans="1:19" ht="17.25" thickBot="1" thickTop="1">
      <c r="A7" s="22" t="s">
        <v>343</v>
      </c>
      <c r="B7" s="18" t="s">
        <v>8</v>
      </c>
      <c r="C7" s="19">
        <v>10</v>
      </c>
      <c r="D7" s="20" t="s">
        <v>344</v>
      </c>
      <c r="E7"/>
      <c r="H7"/>
      <c r="I7"/>
      <c r="J7"/>
      <c r="K7"/>
      <c r="L7" s="7" t="s">
        <v>345</v>
      </c>
      <c r="M7" s="13">
        <v>50</v>
      </c>
      <c r="N7">
        <v>100</v>
      </c>
      <c r="O7">
        <v>200</v>
      </c>
      <c r="P7" s="13">
        <v>400</v>
      </c>
      <c r="Q7">
        <v>600</v>
      </c>
      <c r="R7" s="13">
        <v>900</v>
      </c>
      <c r="S7" s="13">
        <v>1200</v>
      </c>
    </row>
    <row r="8" spans="5:19" ht="13.5" thickTop="1">
      <c r="E8" s="14"/>
      <c r="F8" s="14"/>
      <c r="H8"/>
      <c r="I8"/>
      <c r="J8"/>
      <c r="K8"/>
      <c r="L8" s="7" t="s">
        <v>8</v>
      </c>
      <c r="M8" s="132">
        <f>E1</f>
        <v>135.64659966250537</v>
      </c>
      <c r="N8" s="133">
        <f>SQRT(M8*M8*M7/N7)</f>
        <v>95.91663046625439</v>
      </c>
      <c r="O8" s="133">
        <f>SQRT(N8*N8*N7/O7)</f>
        <v>67.82329983125268</v>
      </c>
      <c r="P8" s="132">
        <f>I1</f>
        <v>47.958315233127195</v>
      </c>
      <c r="Q8" s="133">
        <f>SQRT(P8*P8*P7/Q7)</f>
        <v>39.15780041490243</v>
      </c>
      <c r="R8" s="133">
        <f>SQRT(Q8*Q8*Q7/R7)</f>
        <v>31.972210155418125</v>
      </c>
      <c r="S8" s="132">
        <f>M1</f>
        <v>27.688746209726915</v>
      </c>
    </row>
    <row r="9" spans="2:19" ht="12.75">
      <c r="B9" s="15" t="s">
        <v>6</v>
      </c>
      <c r="C9" s="16">
        <f>(C7*F1)/E1</f>
        <v>1.135682302552243</v>
      </c>
      <c r="D9" s="7" t="str">
        <f>IF(H1&gt;0,"m       x","m")</f>
        <v>m</v>
      </c>
      <c r="E9" s="53">
        <f>(C7*H1)/E1</f>
        <v>0</v>
      </c>
      <c r="F9" s="53">
        <f>IF(H1&gt;0,"m",0)</f>
        <v>0</v>
      </c>
      <c r="H9"/>
      <c r="I9"/>
      <c r="J9"/>
      <c r="K9"/>
      <c r="L9" s="7" t="s">
        <v>6</v>
      </c>
      <c r="M9" s="132">
        <f>F1</f>
        <v>15.405144263809637</v>
      </c>
      <c r="N9" s="133">
        <f>M9*N8/M8</f>
        <v>10.89308197409684</v>
      </c>
      <c r="O9" s="133">
        <f>N9*O8/N8</f>
        <v>7.702572131904819</v>
      </c>
      <c r="P9" s="132">
        <f>J1</f>
        <v>5.4465409870484205</v>
      </c>
      <c r="Q9" s="133">
        <f>P9*Q8/P8</f>
        <v>4.447082093807757</v>
      </c>
      <c r="R9" s="133">
        <f>Q9*R8/Q8</f>
        <v>3.6310273246989464</v>
      </c>
      <c r="S9" s="132">
        <f>N1</f>
        <v>3.144561905024735</v>
      </c>
    </row>
    <row r="10" spans="3:6" ht="12.75">
      <c r="C10"/>
      <c r="E10" s="14"/>
      <c r="F10" s="14"/>
    </row>
    <row r="11" spans="2:4" ht="12.75">
      <c r="B11" s="15" t="s">
        <v>346</v>
      </c>
      <c r="C11" s="2">
        <f>D1/(C7*C7)</f>
        <v>9200</v>
      </c>
      <c r="D11" s="7" t="s">
        <v>347</v>
      </c>
    </row>
    <row r="13" ht="12.75"/>
    <row r="14" ht="12.75"/>
    <row r="27" spans="5:6" ht="12.75">
      <c r="E27" s="15" t="s">
        <v>348</v>
      </c>
      <c r="F27" s="7">
        <v>239000</v>
      </c>
    </row>
    <row r="28" spans="5:6" ht="12.75">
      <c r="E28" s="123" t="s">
        <v>349</v>
      </c>
      <c r="F28" s="98">
        <f>F27/100</f>
        <v>2390</v>
      </c>
    </row>
    <row r="29" ht="12.75">
      <c r="F29" s="98">
        <f>F28</f>
        <v>2390</v>
      </c>
    </row>
    <row r="30" ht="12.75">
      <c r="F30" s="98">
        <f>F28</f>
        <v>2390</v>
      </c>
    </row>
    <row r="31" spans="1:3" ht="12.75">
      <c r="A31" s="99" t="s">
        <v>350</v>
      </c>
      <c r="C31"/>
    </row>
    <row r="32" spans="2:3" ht="12.75">
      <c r="B32" s="98" t="s">
        <v>351</v>
      </c>
      <c r="C32"/>
    </row>
    <row r="33" spans="2:6" ht="12.75">
      <c r="B33" s="98" t="s">
        <v>352</v>
      </c>
      <c r="C33"/>
      <c r="E33" s="97" t="s">
        <v>353</v>
      </c>
      <c r="F33" s="97">
        <f>RADIANS(F34)</f>
        <v>0.6021385919380436</v>
      </c>
    </row>
    <row r="34" spans="3:9" ht="12.75">
      <c r="C34"/>
      <c r="D34"/>
      <c r="E34" s="106" t="s">
        <v>354</v>
      </c>
      <c r="F34" s="69">
        <v>34.5</v>
      </c>
      <c r="G34" t="s">
        <v>355</v>
      </c>
      <c r="H34"/>
      <c r="I34"/>
    </row>
    <row r="35" spans="1:7" ht="12.75">
      <c r="A35" s="106" t="s">
        <v>356</v>
      </c>
      <c r="B35" s="69">
        <v>37</v>
      </c>
      <c r="C35"/>
      <c r="D35"/>
      <c r="E35" s="69" t="s">
        <v>8</v>
      </c>
      <c r="F35" s="7">
        <v>10</v>
      </c>
      <c r="G35" s="98" t="s">
        <v>6</v>
      </c>
    </row>
    <row r="36" spans="3:4" ht="12.75">
      <c r="C36"/>
      <c r="D36"/>
    </row>
    <row r="37" spans="1:9" ht="12.75">
      <c r="A37" s="107" t="s">
        <v>357</v>
      </c>
      <c r="B37" s="100">
        <f>B35/PRODUCT(TAN(F33/2),2)</f>
        <v>59.579736749942846</v>
      </c>
      <c r="C37"/>
      <c r="D37"/>
      <c r="E37" s="69">
        <v>10</v>
      </c>
      <c r="F37"/>
      <c r="G37" s="105">
        <f>PRODUCT(2,TAN(F33/2),E37)</f>
        <v>6.21016506925662</v>
      </c>
      <c r="H37"/>
      <c r="I37"/>
    </row>
    <row r="38" spans="5:7" ht="12.75">
      <c r="E38" s="69">
        <v>10</v>
      </c>
      <c r="F38"/>
      <c r="G38" s="105">
        <f>PRODUCT(2,TAN(F33/2),E38)</f>
        <v>6.21016506925662</v>
      </c>
    </row>
    <row r="39" spans="5:7" ht="12.75">
      <c r="E39" s="69">
        <v>10</v>
      </c>
      <c r="F39"/>
      <c r="G39" s="105">
        <f>PRODUCT(2,TAN(F33/2),E39)</f>
        <v>6.21016506925662</v>
      </c>
    </row>
    <row r="41" spans="5:7" ht="12.75">
      <c r="E41"/>
      <c r="F41"/>
      <c r="G41"/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Lamp Information</dc:title>
  <dc:subject/>
  <dc:creator>Authorised User</dc:creator>
  <cp:keywords/>
  <dc:description/>
  <cp:lastModifiedBy>Bernie Davis</cp:lastModifiedBy>
  <cp:lastPrinted>2001-06-30T09:43:25Z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